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telefilm-my.sharepoint.com/personal/patricia_voogt_telefilm_ca/Documents/Document Management/Relaunch/24-25/Int'l Incentives/Final cost reports/"/>
    </mc:Choice>
  </mc:AlternateContent>
  <xr:revisionPtr revIDLastSave="280" documentId="8_{4CF994CC-AA6D-432D-9AA7-F2F0A5A6E23A}" xr6:coauthVersionLast="47" xr6:coauthVersionMax="47" xr10:uidLastSave="{08201683-770B-4EAB-81E1-AA83E76EE8C3}"/>
  <bookViews>
    <workbookView xWindow="-110" yWindow="-110" windowWidth="19420" windowHeight="10420" tabRatio="954" activeTab="5" xr2:uid="{00000000-000D-0000-FFFF-FFFF00000000}"/>
  </bookViews>
  <sheets>
    <sheet name="Instructions" sheetId="8" r:id="rId1"/>
    <sheet name="Summary Page (locked)" sheetId="4" r:id="rId2"/>
    <sheet name="Allocation &amp; Origin (locked)" sheetId="6" r:id="rId3"/>
    <sheet name="Costs Detail" sheetId="1" r:id="rId4"/>
    <sheet name="Explanation of Variances" sheetId="3" r:id="rId5"/>
    <sheet name="Financiers &amp; Gvt Funding" sheetId="7" r:id="rId6"/>
    <sheet name="Actuals May 15" sheetId="14" state="hidden" r:id="rId7"/>
  </sheets>
  <definedNames>
    <definedName name="_xlnm.Print_Area" localSheetId="2">'Allocation &amp; Origin (locked)'!$A$2:$R$56</definedName>
    <definedName name="_xlnm.Print_Area" localSheetId="3">'Costs Detail'!$A$3:$P$172</definedName>
    <definedName name="_xlnm.Print_Area" localSheetId="4">'Explanation of Variances'!$A$2:$E$49</definedName>
    <definedName name="_xlnm.Print_Area" localSheetId="1">'Summary Page (locked)'!$A$2:$I$58</definedName>
    <definedName name="_xlnm.Print_Titles" localSheetId="3">'Costs Detail'!$11:$11</definedName>
    <definedName name="_xlnm.Print_Titles" localSheetId="1">'Summary Page (locked)'!$14:$14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1" l="1"/>
  <c r="G16" i="1"/>
  <c r="H16" i="1" s="1"/>
  <c r="H19" i="1" s="1"/>
  <c r="I16" i="1"/>
  <c r="L16" i="1"/>
  <c r="P16" i="1"/>
  <c r="G18" i="1"/>
  <c r="H18" i="1"/>
  <c r="I18" i="1"/>
  <c r="L18" i="1"/>
  <c r="M18" i="1"/>
  <c r="P18" i="1"/>
  <c r="C19" i="1"/>
  <c r="E19" i="1"/>
  <c r="F19" i="1"/>
  <c r="H44" i="1"/>
  <c r="G19" i="1" l="1"/>
  <c r="M16" i="1"/>
  <c r="AC231" i="14"/>
  <c r="AC224" i="14"/>
  <c r="AD224" i="14" s="1"/>
  <c r="AC210" i="14"/>
  <c r="AD210" i="14" s="1"/>
  <c r="AC188" i="14"/>
  <c r="AD188" i="14" s="1"/>
  <c r="AC182" i="14"/>
  <c r="AC183" i="14" s="1"/>
  <c r="AD183" i="14" s="1"/>
  <c r="AC175" i="14"/>
  <c r="AC176" i="14" s="1"/>
  <c r="AC184" i="14" s="1"/>
  <c r="AC167" i="14"/>
  <c r="AC168" i="14" s="1"/>
  <c r="AD168" i="14" s="1"/>
  <c r="AC162" i="14"/>
  <c r="AC163" i="14" s="1"/>
  <c r="AC159" i="14"/>
  <c r="AD159" i="14" s="1"/>
  <c r="AC155" i="14"/>
  <c r="AD155" i="14" s="1"/>
  <c r="AC152" i="14"/>
  <c r="AD152" i="14" s="1"/>
  <c r="AC148" i="14"/>
  <c r="AD147" i="14"/>
  <c r="AC147" i="14"/>
  <c r="AC144" i="14"/>
  <c r="AD144" i="14" s="1"/>
  <c r="AC138" i="14"/>
  <c r="AD138" i="14" s="1"/>
  <c r="AC133" i="14"/>
  <c r="AC139" i="14" s="1"/>
  <c r="AC169" i="14" s="1"/>
  <c r="AC130" i="14"/>
  <c r="AD130" i="14" s="1"/>
  <c r="AC115" i="14"/>
  <c r="AC116" i="14" s="1"/>
  <c r="AC117" i="14" s="1"/>
  <c r="AC107" i="14"/>
  <c r="AC108" i="14" s="1"/>
  <c r="AD117" i="14" l="1"/>
  <c r="AC225" i="14"/>
  <c r="AC232" i="14" s="1"/>
  <c r="AC233" i="14" s="1"/>
  <c r="AC234" i="14" s="1"/>
  <c r="AC235" i="14" s="1"/>
  <c r="AC236" i="14" s="1"/>
  <c r="AD133" i="14"/>
  <c r="AD232" i="14" l="1"/>
  <c r="H66" i="7" l="1"/>
  <c r="G76" i="7" l="1"/>
  <c r="H74" i="7"/>
  <c r="H73" i="7"/>
  <c r="H72" i="7"/>
  <c r="H71" i="7"/>
  <c r="H70" i="7"/>
  <c r="H69" i="7"/>
  <c r="H67" i="7"/>
  <c r="C42" i="4"/>
  <c r="C184" i="1"/>
  <c r="C50" i="4" s="1"/>
  <c r="G174" i="1"/>
  <c r="G42" i="4" s="1"/>
  <c r="H76" i="7" l="1"/>
  <c r="D42" i="6"/>
  <c r="P169" i="1" l="1"/>
  <c r="M169" i="1"/>
  <c r="L169" i="1"/>
  <c r="P167" i="1"/>
  <c r="L167" i="1"/>
  <c r="P162" i="1"/>
  <c r="M162" i="1"/>
  <c r="L162" i="1"/>
  <c r="P161" i="1"/>
  <c r="M161" i="1"/>
  <c r="L161" i="1"/>
  <c r="P160" i="1"/>
  <c r="M160" i="1"/>
  <c r="L160" i="1"/>
  <c r="P159" i="1"/>
  <c r="L159" i="1"/>
  <c r="P157" i="1"/>
  <c r="L157" i="1"/>
  <c r="P156" i="1"/>
  <c r="L156" i="1"/>
  <c r="P155" i="1"/>
  <c r="M155" i="1"/>
  <c r="L155" i="1"/>
  <c r="P146" i="1"/>
  <c r="M146" i="1"/>
  <c r="L146" i="1"/>
  <c r="P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L135" i="1"/>
  <c r="P134" i="1"/>
  <c r="M134" i="1"/>
  <c r="L134" i="1"/>
  <c r="P130" i="1"/>
  <c r="M130" i="1"/>
  <c r="L130" i="1"/>
  <c r="P129" i="1"/>
  <c r="M129" i="1"/>
  <c r="L129" i="1"/>
  <c r="P128" i="1"/>
  <c r="M128" i="1"/>
  <c r="L128" i="1"/>
  <c r="P127" i="1"/>
  <c r="M127" i="1"/>
  <c r="L127" i="1"/>
  <c r="P126" i="1"/>
  <c r="L126" i="1"/>
  <c r="P125" i="1"/>
  <c r="M125" i="1"/>
  <c r="L125" i="1"/>
  <c r="P124" i="1"/>
  <c r="M124" i="1"/>
  <c r="L124" i="1"/>
  <c r="P123" i="1"/>
  <c r="M123" i="1"/>
  <c r="L123" i="1"/>
  <c r="P122" i="1"/>
  <c r="L122" i="1"/>
  <c r="P115" i="1"/>
  <c r="M115" i="1"/>
  <c r="L115" i="1"/>
  <c r="P114" i="1"/>
  <c r="M114" i="1"/>
  <c r="L114"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4" i="1"/>
  <c r="L104" i="1"/>
  <c r="P100" i="1"/>
  <c r="M100" i="1"/>
  <c r="L100" i="1"/>
  <c r="P99" i="1"/>
  <c r="M99" i="1"/>
  <c r="L99" i="1"/>
  <c r="P98" i="1"/>
  <c r="L98" i="1"/>
  <c r="P94" i="1"/>
  <c r="M94" i="1"/>
  <c r="L94" i="1"/>
  <c r="P93" i="1"/>
  <c r="M93" i="1"/>
  <c r="L93" i="1"/>
  <c r="P92" i="1"/>
  <c r="L92" i="1"/>
  <c r="P91" i="1"/>
  <c r="L91" i="1"/>
  <c r="P87" i="1"/>
  <c r="M87" i="1"/>
  <c r="L87" i="1"/>
  <c r="P86" i="1"/>
  <c r="M86" i="1"/>
  <c r="L86" i="1"/>
  <c r="P85" i="1"/>
  <c r="M85" i="1"/>
  <c r="L85" i="1"/>
  <c r="P84" i="1"/>
  <c r="M84" i="1"/>
  <c r="L84" i="1"/>
  <c r="P83" i="1"/>
  <c r="M83" i="1"/>
  <c r="L83" i="1"/>
  <c r="P82" i="1"/>
  <c r="M82" i="1"/>
  <c r="L82" i="1"/>
  <c r="P81" i="1"/>
  <c r="M81" i="1"/>
  <c r="L81" i="1"/>
  <c r="P80" i="1"/>
  <c r="M80" i="1"/>
  <c r="L80" i="1"/>
  <c r="P79" i="1"/>
  <c r="M79" i="1"/>
  <c r="L79" i="1"/>
  <c r="P75" i="1"/>
  <c r="M75" i="1"/>
  <c r="L75" i="1"/>
  <c r="P74" i="1"/>
  <c r="M74" i="1"/>
  <c r="L74" i="1"/>
  <c r="P73" i="1"/>
  <c r="L73" i="1"/>
  <c r="P72" i="1"/>
  <c r="M72" i="1"/>
  <c r="L72" i="1"/>
  <c r="P71" i="1"/>
  <c r="L71" i="1"/>
  <c r="P70" i="1"/>
  <c r="M70" i="1"/>
  <c r="L70" i="1"/>
  <c r="P69" i="1"/>
  <c r="L69" i="1"/>
  <c r="P65" i="1"/>
  <c r="M65" i="1"/>
  <c r="L65" i="1"/>
  <c r="P64" i="1"/>
  <c r="M64" i="1"/>
  <c r="L64" i="1"/>
  <c r="P63" i="1"/>
  <c r="M63" i="1"/>
  <c r="L63" i="1"/>
  <c r="P62" i="1"/>
  <c r="M62" i="1"/>
  <c r="L62" i="1"/>
  <c r="P61" i="1"/>
  <c r="M61" i="1"/>
  <c r="L61" i="1"/>
  <c r="P60" i="1"/>
  <c r="L60" i="1"/>
  <c r="P59" i="1"/>
  <c r="L59" i="1"/>
  <c r="P58" i="1"/>
  <c r="M58" i="1"/>
  <c r="L58" i="1"/>
  <c r="P57" i="1"/>
  <c r="M57" i="1"/>
  <c r="L57" i="1"/>
  <c r="P56" i="1"/>
  <c r="M56" i="1"/>
  <c r="L56" i="1"/>
  <c r="P55" i="1"/>
  <c r="M55" i="1"/>
  <c r="L55" i="1"/>
  <c r="P51" i="1"/>
  <c r="M51" i="1"/>
  <c r="L51" i="1"/>
  <c r="P50" i="1"/>
  <c r="M50" i="1"/>
  <c r="L50" i="1"/>
  <c r="P49" i="1"/>
  <c r="L49" i="1"/>
  <c r="P48" i="1"/>
  <c r="L48" i="1"/>
  <c r="P47" i="1"/>
  <c r="M47" i="1"/>
  <c r="L47" i="1"/>
  <c r="P46" i="1"/>
  <c r="M46" i="1"/>
  <c r="L46" i="1"/>
  <c r="P45" i="1"/>
  <c r="M45" i="1"/>
  <c r="L45" i="1"/>
  <c r="P44" i="1"/>
  <c r="M44" i="1"/>
  <c r="L44" i="1"/>
  <c r="P42" i="1"/>
  <c r="L42" i="1"/>
  <c r="P36" i="1"/>
  <c r="M36" i="1"/>
  <c r="L36" i="1"/>
  <c r="P35" i="1"/>
  <c r="M35" i="1"/>
  <c r="L35" i="1"/>
  <c r="P34" i="1"/>
  <c r="M34" i="1"/>
  <c r="L34" i="1"/>
  <c r="P33" i="1"/>
  <c r="M33" i="1"/>
  <c r="L33" i="1"/>
  <c r="P32" i="1"/>
  <c r="L32" i="1"/>
  <c r="P28" i="1"/>
  <c r="M28" i="1"/>
  <c r="L28" i="1"/>
  <c r="P27" i="1"/>
  <c r="M27" i="1"/>
  <c r="L27" i="1"/>
  <c r="P26" i="1"/>
  <c r="M26" i="1"/>
  <c r="L26" i="1"/>
  <c r="P25" i="1"/>
  <c r="M25" i="1"/>
  <c r="L25" i="1"/>
  <c r="P24" i="1"/>
  <c r="M24" i="1"/>
  <c r="L24" i="1"/>
  <c r="P23" i="1"/>
  <c r="M23" i="1"/>
  <c r="L23" i="1"/>
  <c r="I169" i="1"/>
  <c r="I138" i="1"/>
  <c r="I144" i="1"/>
  <c r="G113" i="1"/>
  <c r="H113" i="1" s="1"/>
  <c r="G112" i="1"/>
  <c r="H112" i="1" s="1"/>
  <c r="G111" i="1"/>
  <c r="H111" i="1" s="1"/>
  <c r="I115" i="1"/>
  <c r="I114" i="1"/>
  <c r="I113" i="1"/>
  <c r="I112" i="1"/>
  <c r="I111" i="1"/>
  <c r="I110" i="1"/>
  <c r="I109" i="1"/>
  <c r="I108" i="1"/>
  <c r="I107" i="1"/>
  <c r="I106" i="1"/>
  <c r="I105" i="1"/>
  <c r="H183" i="1"/>
  <c r="I49" i="4" s="1"/>
  <c r="G169" i="1"/>
  <c r="H182" i="1" l="1"/>
  <c r="G184" i="1"/>
  <c r="G50" i="4" s="1"/>
  <c r="G48" i="4"/>
  <c r="G49" i="4"/>
  <c r="I48" i="4" l="1"/>
  <c r="H184" i="1"/>
  <c r="I50" i="4" s="1"/>
  <c r="F38" i="4"/>
  <c r="E38" i="4"/>
  <c r="H169" i="1" l="1"/>
  <c r="I38" i="4" s="1"/>
  <c r="D37" i="6"/>
  <c r="G38" i="4"/>
  <c r="AB169" i="1"/>
  <c r="P37" i="6" s="1"/>
  <c r="AA169" i="1"/>
  <c r="O37" i="6" s="1"/>
  <c r="Z169" i="1"/>
  <c r="N37" i="6" s="1"/>
  <c r="Y169" i="1"/>
  <c r="M37" i="6" s="1"/>
  <c r="W169" i="1"/>
  <c r="K37" i="6" s="1"/>
  <c r="V169" i="1"/>
  <c r="J37" i="6" s="1"/>
  <c r="U169" i="1"/>
  <c r="I37" i="6" s="1"/>
  <c r="T169" i="1"/>
  <c r="H37" i="6" s="1"/>
  <c r="S169" i="1"/>
  <c r="G37" i="6" s="1"/>
  <c r="R169" i="1"/>
  <c r="F37" i="6" s="1"/>
  <c r="C42" i="6"/>
  <c r="AB113" i="1" l="1"/>
  <c r="AA113" i="1"/>
  <c r="Z113" i="1"/>
  <c r="Y113" i="1"/>
  <c r="W113" i="1"/>
  <c r="V113" i="1"/>
  <c r="U113" i="1"/>
  <c r="T113" i="1"/>
  <c r="S113" i="1"/>
  <c r="R113" i="1"/>
  <c r="AB112" i="1"/>
  <c r="AA112" i="1"/>
  <c r="Z112" i="1"/>
  <c r="Y112" i="1"/>
  <c r="W112" i="1"/>
  <c r="V112" i="1"/>
  <c r="U112" i="1"/>
  <c r="T112" i="1"/>
  <c r="S112" i="1"/>
  <c r="R112" i="1"/>
  <c r="AB111" i="1"/>
  <c r="AA111" i="1"/>
  <c r="Z111" i="1"/>
  <c r="Y111" i="1"/>
  <c r="W111" i="1"/>
  <c r="V111" i="1"/>
  <c r="U111" i="1"/>
  <c r="T111" i="1"/>
  <c r="S111" i="1"/>
  <c r="R111" i="1"/>
  <c r="G49" i="1"/>
  <c r="M49" i="1" s="1"/>
  <c r="AB18" i="1" l="1"/>
  <c r="Z18" i="1"/>
  <c r="Y18" i="1"/>
  <c r="W18" i="1"/>
  <c r="V18" i="1"/>
  <c r="T18" i="1"/>
  <c r="S18" i="1"/>
  <c r="R18" i="1"/>
  <c r="U18" i="1" l="1"/>
  <c r="AA18" i="1"/>
  <c r="D5" i="7"/>
  <c r="D4" i="7"/>
  <c r="D3" i="7"/>
  <c r="H57" i="7"/>
  <c r="H48" i="7"/>
  <c r="H34" i="7"/>
  <c r="H23" i="7"/>
  <c r="H50" i="7" l="1"/>
  <c r="H59" i="7" s="1"/>
  <c r="C49" i="4"/>
  <c r="C48" i="4"/>
  <c r="B49" i="4"/>
  <c r="B48" i="4"/>
  <c r="C11" i="4" l="1"/>
  <c r="C10" i="4"/>
  <c r="C9" i="4"/>
  <c r="C8" i="4"/>
  <c r="F10" i="6"/>
  <c r="F9" i="6"/>
  <c r="F8" i="6"/>
  <c r="F7" i="6"/>
  <c r="C10" i="3"/>
  <c r="C9" i="3"/>
  <c r="C8" i="3"/>
  <c r="C7" i="3"/>
  <c r="R57" i="1" l="1"/>
  <c r="S57" i="1"/>
  <c r="T57" i="1"/>
  <c r="U57" i="1"/>
  <c r="V57" i="1"/>
  <c r="W57" i="1"/>
  <c r="Y57" i="1"/>
  <c r="Z57" i="1"/>
  <c r="AB57" i="1"/>
  <c r="G28" i="1"/>
  <c r="H28" i="1" s="1"/>
  <c r="I28" i="1"/>
  <c r="R28" i="1"/>
  <c r="S28" i="1"/>
  <c r="T28" i="1"/>
  <c r="U28" i="1"/>
  <c r="V28" i="1"/>
  <c r="W28" i="1"/>
  <c r="Y28" i="1"/>
  <c r="Z28" i="1"/>
  <c r="AB28" i="1"/>
  <c r="G36" i="1"/>
  <c r="H36" i="1" s="1"/>
  <c r="I36" i="1"/>
  <c r="R36" i="1"/>
  <c r="S36" i="1"/>
  <c r="T36" i="1"/>
  <c r="U36" i="1"/>
  <c r="V36" i="1"/>
  <c r="W36" i="1"/>
  <c r="Y36" i="1"/>
  <c r="Z36" i="1"/>
  <c r="AB36" i="1"/>
  <c r="G51" i="1"/>
  <c r="H51" i="1" s="1"/>
  <c r="I51" i="1"/>
  <c r="R51" i="1"/>
  <c r="S51" i="1"/>
  <c r="T51" i="1"/>
  <c r="U51" i="1"/>
  <c r="V51" i="1"/>
  <c r="W51" i="1"/>
  <c r="Y51" i="1"/>
  <c r="Z51" i="1"/>
  <c r="AB51" i="1"/>
  <c r="G65" i="1"/>
  <c r="I65" i="1"/>
  <c r="R65" i="1"/>
  <c r="S65" i="1"/>
  <c r="T65" i="1"/>
  <c r="U65" i="1"/>
  <c r="V65" i="1"/>
  <c r="W65" i="1"/>
  <c r="Y65" i="1"/>
  <c r="Z65" i="1"/>
  <c r="AB65" i="1"/>
  <c r="G32" i="1"/>
  <c r="I32" i="1" s="1"/>
  <c r="G33" i="1"/>
  <c r="H33" i="1" s="1"/>
  <c r="I33" i="1"/>
  <c r="G34" i="1"/>
  <c r="H34" i="1" s="1"/>
  <c r="I34" i="1"/>
  <c r="G35" i="1"/>
  <c r="H35" i="1" s="1"/>
  <c r="I35" i="1"/>
  <c r="C37" i="1"/>
  <c r="E37" i="1"/>
  <c r="E17" i="4" s="1"/>
  <c r="F37" i="1"/>
  <c r="G42" i="1"/>
  <c r="I42" i="1" s="1"/>
  <c r="G44" i="1"/>
  <c r="AA44" i="1" s="1"/>
  <c r="I44" i="1"/>
  <c r="G45" i="1"/>
  <c r="H45" i="1" s="1"/>
  <c r="I45" i="1"/>
  <c r="G46" i="1"/>
  <c r="H46" i="1" s="1"/>
  <c r="I46" i="1"/>
  <c r="AB110" i="1"/>
  <c r="Z110" i="1"/>
  <c r="Y110" i="1"/>
  <c r="W110" i="1"/>
  <c r="V110" i="1"/>
  <c r="U110" i="1"/>
  <c r="T110" i="1"/>
  <c r="S110" i="1"/>
  <c r="R110" i="1"/>
  <c r="AB49" i="1"/>
  <c r="Z49" i="1"/>
  <c r="Y49" i="1"/>
  <c r="W49" i="1"/>
  <c r="U49" i="1"/>
  <c r="T49" i="1"/>
  <c r="S49" i="1"/>
  <c r="R49" i="1"/>
  <c r="G57" i="1"/>
  <c r="H57" i="1" s="1"/>
  <c r="I57" i="1"/>
  <c r="G110" i="1"/>
  <c r="AA49" i="1"/>
  <c r="I155" i="1"/>
  <c r="I146" i="1"/>
  <c r="I143" i="1"/>
  <c r="I142" i="1"/>
  <c r="I141" i="1"/>
  <c r="I140" i="1"/>
  <c r="I139" i="1"/>
  <c r="I137" i="1"/>
  <c r="I136" i="1"/>
  <c r="I134" i="1"/>
  <c r="I130" i="1"/>
  <c r="I129" i="1"/>
  <c r="I128" i="1"/>
  <c r="I127" i="1"/>
  <c r="I125" i="1"/>
  <c r="I124" i="1"/>
  <c r="I123" i="1"/>
  <c r="I100" i="1"/>
  <c r="I99" i="1"/>
  <c r="I94" i="1"/>
  <c r="I93" i="1"/>
  <c r="I87" i="1"/>
  <c r="I86" i="1"/>
  <c r="I85" i="1"/>
  <c r="I84" i="1"/>
  <c r="I83" i="1"/>
  <c r="I82" i="1"/>
  <c r="I81" i="1"/>
  <c r="I80" i="1"/>
  <c r="I79" i="1"/>
  <c r="I75" i="1"/>
  <c r="I74" i="1"/>
  <c r="I72" i="1"/>
  <c r="I70" i="1"/>
  <c r="I64" i="1"/>
  <c r="I63" i="1"/>
  <c r="I62" i="1"/>
  <c r="I61" i="1"/>
  <c r="I56" i="1"/>
  <c r="I55" i="1"/>
  <c r="I50" i="1"/>
  <c r="I47" i="1"/>
  <c r="I27" i="1"/>
  <c r="I24" i="1"/>
  <c r="I23" i="1"/>
  <c r="C37" i="6"/>
  <c r="C35" i="6"/>
  <c r="AB167" i="1"/>
  <c r="P35" i="6" s="1"/>
  <c r="Z167" i="1"/>
  <c r="N35" i="6" s="1"/>
  <c r="Y167" i="1"/>
  <c r="M35" i="6" s="1"/>
  <c r="AB162" i="1"/>
  <c r="Z162" i="1"/>
  <c r="Y162" i="1"/>
  <c r="AB161" i="1"/>
  <c r="Z161" i="1"/>
  <c r="Y161" i="1"/>
  <c r="AB160" i="1"/>
  <c r="Z160" i="1"/>
  <c r="Y160" i="1"/>
  <c r="AB159" i="1"/>
  <c r="Z159" i="1"/>
  <c r="Y159" i="1"/>
  <c r="AB157" i="1"/>
  <c r="Z157" i="1"/>
  <c r="Y157" i="1"/>
  <c r="Z156" i="1"/>
  <c r="Y156" i="1"/>
  <c r="AB155" i="1"/>
  <c r="Z155" i="1"/>
  <c r="Y155" i="1"/>
  <c r="AB146" i="1"/>
  <c r="Z146" i="1"/>
  <c r="Y146"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0" i="1"/>
  <c r="Z130" i="1"/>
  <c r="Y130"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15" i="1"/>
  <c r="Z115" i="1"/>
  <c r="Y115" i="1"/>
  <c r="AB114" i="1"/>
  <c r="Z114" i="1"/>
  <c r="Y114" i="1"/>
  <c r="AB109" i="1"/>
  <c r="Z109" i="1"/>
  <c r="Y109" i="1"/>
  <c r="AB108" i="1"/>
  <c r="Z108" i="1"/>
  <c r="Y108" i="1"/>
  <c r="AB107" i="1"/>
  <c r="Z107" i="1"/>
  <c r="Y107" i="1"/>
  <c r="AB106" i="1"/>
  <c r="Z106" i="1"/>
  <c r="Y106" i="1"/>
  <c r="AB105" i="1"/>
  <c r="Z105" i="1"/>
  <c r="Y105" i="1"/>
  <c r="AB104" i="1"/>
  <c r="Z104" i="1"/>
  <c r="Y104" i="1"/>
  <c r="AB100" i="1"/>
  <c r="Z100" i="1"/>
  <c r="Y100" i="1"/>
  <c r="AB99" i="1"/>
  <c r="Z99" i="1"/>
  <c r="Y99" i="1"/>
  <c r="Z98" i="1"/>
  <c r="Y98" i="1"/>
  <c r="AB94" i="1"/>
  <c r="Z94" i="1"/>
  <c r="Y94" i="1"/>
  <c r="AB93" i="1"/>
  <c r="Z93" i="1"/>
  <c r="Y93" i="1"/>
  <c r="AB92" i="1"/>
  <c r="Z92" i="1"/>
  <c r="Y92" i="1"/>
  <c r="AB91" i="1"/>
  <c r="Z91" i="1"/>
  <c r="Y91" i="1"/>
  <c r="AB87" i="1"/>
  <c r="Z87" i="1"/>
  <c r="Y87" i="1"/>
  <c r="AB86" i="1"/>
  <c r="Z86" i="1"/>
  <c r="Y86" i="1"/>
  <c r="AB85" i="1"/>
  <c r="Z85" i="1"/>
  <c r="Y85" i="1"/>
  <c r="AB84" i="1"/>
  <c r="Z84" i="1"/>
  <c r="Y84" i="1"/>
  <c r="AB83" i="1"/>
  <c r="Z83" i="1"/>
  <c r="Y83" i="1"/>
  <c r="AB82" i="1"/>
  <c r="Z82" i="1"/>
  <c r="Y82" i="1"/>
  <c r="AB81" i="1"/>
  <c r="Z81" i="1"/>
  <c r="Y81" i="1"/>
  <c r="AB80" i="1"/>
  <c r="Z80" i="1"/>
  <c r="Y80" i="1"/>
  <c r="AB79" i="1"/>
  <c r="Z79" i="1"/>
  <c r="Y79" i="1"/>
  <c r="AB75" i="1"/>
  <c r="Z75" i="1"/>
  <c r="Y75" i="1"/>
  <c r="AB74" i="1"/>
  <c r="Z74" i="1"/>
  <c r="Y74" i="1"/>
  <c r="AB73" i="1"/>
  <c r="Z73" i="1"/>
  <c r="Y73" i="1"/>
  <c r="AB72" i="1"/>
  <c r="Z72" i="1"/>
  <c r="Y72" i="1"/>
  <c r="AB71" i="1"/>
  <c r="Z71" i="1"/>
  <c r="Y71" i="1"/>
  <c r="AB70" i="1"/>
  <c r="Z70" i="1"/>
  <c r="Y70" i="1"/>
  <c r="AB69" i="1"/>
  <c r="Z69" i="1"/>
  <c r="Y69" i="1"/>
  <c r="AB64" i="1"/>
  <c r="Z64" i="1"/>
  <c r="Y64" i="1"/>
  <c r="AB63" i="1"/>
  <c r="Z63" i="1"/>
  <c r="Y63" i="1"/>
  <c r="AB62" i="1"/>
  <c r="Z62" i="1"/>
  <c r="Y62" i="1"/>
  <c r="AB61" i="1"/>
  <c r="Z61" i="1"/>
  <c r="Y61" i="1"/>
  <c r="Z60" i="1"/>
  <c r="Y60" i="1"/>
  <c r="Z59" i="1"/>
  <c r="Y59" i="1"/>
  <c r="AB58" i="1"/>
  <c r="Z58" i="1"/>
  <c r="Y58" i="1"/>
  <c r="AB56" i="1"/>
  <c r="Z56" i="1"/>
  <c r="Y56" i="1"/>
  <c r="AB55" i="1"/>
  <c r="Z55" i="1"/>
  <c r="Y55" i="1"/>
  <c r="AB50" i="1"/>
  <c r="Z50" i="1"/>
  <c r="Y50" i="1"/>
  <c r="AB48" i="1"/>
  <c r="Z48" i="1"/>
  <c r="Y48" i="1"/>
  <c r="AB47" i="1"/>
  <c r="Z47" i="1"/>
  <c r="Y47" i="1"/>
  <c r="AB46" i="1"/>
  <c r="Z46" i="1"/>
  <c r="Y46" i="1"/>
  <c r="AB45" i="1"/>
  <c r="Z45" i="1"/>
  <c r="Y45" i="1"/>
  <c r="AB44" i="1"/>
  <c r="Z44" i="1"/>
  <c r="Y44" i="1"/>
  <c r="AB42" i="1"/>
  <c r="Z42" i="1"/>
  <c r="Y42" i="1"/>
  <c r="AB35" i="1"/>
  <c r="Z35" i="1"/>
  <c r="Y35" i="1"/>
  <c r="AB34" i="1"/>
  <c r="Z34" i="1"/>
  <c r="Y34" i="1"/>
  <c r="AB33" i="1"/>
  <c r="Z33" i="1"/>
  <c r="Y33" i="1"/>
  <c r="AB32" i="1"/>
  <c r="Z32" i="1"/>
  <c r="Y32" i="1"/>
  <c r="AB27" i="1"/>
  <c r="Z27" i="1"/>
  <c r="Y27" i="1"/>
  <c r="Z26" i="1"/>
  <c r="Y26" i="1"/>
  <c r="AB25" i="1"/>
  <c r="Z25" i="1"/>
  <c r="Y25" i="1"/>
  <c r="AB24" i="1"/>
  <c r="Z24" i="1"/>
  <c r="Y24" i="1"/>
  <c r="AB23" i="1"/>
  <c r="Z23" i="1"/>
  <c r="Y23" i="1"/>
  <c r="AB16" i="1"/>
  <c r="Z16" i="1"/>
  <c r="Y16" i="1"/>
  <c r="R16" i="1"/>
  <c r="S16" i="1"/>
  <c r="T16" i="1"/>
  <c r="E163" i="1"/>
  <c r="F163" i="1"/>
  <c r="C163" i="1"/>
  <c r="E147" i="1"/>
  <c r="F147" i="1"/>
  <c r="C147" i="1"/>
  <c r="E131" i="1"/>
  <c r="E29" i="4" s="1"/>
  <c r="F131" i="1"/>
  <c r="F29" i="4" s="1"/>
  <c r="C131" i="1"/>
  <c r="C29" i="4" s="1"/>
  <c r="E116" i="1"/>
  <c r="E26" i="4" s="1"/>
  <c r="F116" i="1"/>
  <c r="F26" i="4" s="1"/>
  <c r="C116" i="1"/>
  <c r="C25" i="6" s="1"/>
  <c r="E101" i="1"/>
  <c r="E25" i="4" s="1"/>
  <c r="F101" i="1"/>
  <c r="F25" i="4" s="1"/>
  <c r="C101" i="1"/>
  <c r="C24" i="6" s="1"/>
  <c r="E95" i="1"/>
  <c r="E24" i="4" s="1"/>
  <c r="F95" i="1"/>
  <c r="F24" i="4" s="1"/>
  <c r="C95" i="1"/>
  <c r="E88" i="1"/>
  <c r="E23" i="4" s="1"/>
  <c r="F88" i="1"/>
  <c r="F23" i="4" s="1"/>
  <c r="C88" i="1"/>
  <c r="C23" i="4" s="1"/>
  <c r="E76" i="1"/>
  <c r="F76" i="1"/>
  <c r="F22" i="4" s="1"/>
  <c r="C76" i="1"/>
  <c r="C21" i="6" s="1"/>
  <c r="E66" i="1"/>
  <c r="E21" i="4" s="1"/>
  <c r="F66" i="1"/>
  <c r="F21" i="4" s="1"/>
  <c r="C66" i="1"/>
  <c r="C20" i="6" s="1"/>
  <c r="E52" i="1"/>
  <c r="E20" i="4" s="1"/>
  <c r="F52" i="1"/>
  <c r="F20" i="4" s="1"/>
  <c r="C52" i="1"/>
  <c r="C19" i="6" s="1"/>
  <c r="E29" i="1"/>
  <c r="F29" i="1"/>
  <c r="C29" i="1"/>
  <c r="C38" i="4"/>
  <c r="F36" i="4"/>
  <c r="E36" i="4"/>
  <c r="C36" i="4"/>
  <c r="W48" i="1"/>
  <c r="U48" i="1"/>
  <c r="T48" i="1"/>
  <c r="S48" i="1"/>
  <c r="R48" i="1"/>
  <c r="G48" i="1"/>
  <c r="I48" i="1" s="1"/>
  <c r="W167" i="1"/>
  <c r="K35" i="6" s="1"/>
  <c r="W155" i="1"/>
  <c r="W156" i="1"/>
  <c r="W160" i="1"/>
  <c r="W161" i="1"/>
  <c r="W162" i="1"/>
  <c r="G134" i="1"/>
  <c r="AA134" i="1" s="1"/>
  <c r="W134" i="1"/>
  <c r="W136" i="1"/>
  <c r="W137" i="1"/>
  <c r="G138" i="1"/>
  <c r="AA138" i="1" s="1"/>
  <c r="W138" i="1"/>
  <c r="G139" i="1"/>
  <c r="AA139" i="1" s="1"/>
  <c r="W139" i="1"/>
  <c r="G140" i="1"/>
  <c r="H140" i="1" s="1"/>
  <c r="W140" i="1"/>
  <c r="W141" i="1"/>
  <c r="W142" i="1"/>
  <c r="G143" i="1"/>
  <c r="AA143" i="1" s="1"/>
  <c r="W143" i="1"/>
  <c r="W144" i="1"/>
  <c r="W146" i="1"/>
  <c r="W123" i="1"/>
  <c r="W124" i="1"/>
  <c r="W125" i="1"/>
  <c r="W127" i="1"/>
  <c r="W128" i="1"/>
  <c r="W129" i="1"/>
  <c r="W130" i="1"/>
  <c r="G104" i="1"/>
  <c r="I104" i="1" s="1"/>
  <c r="W104" i="1"/>
  <c r="W105" i="1"/>
  <c r="W106" i="1"/>
  <c r="G107" i="1"/>
  <c r="H107" i="1" s="1"/>
  <c r="W107" i="1"/>
  <c r="W108" i="1"/>
  <c r="W109" i="1"/>
  <c r="W114" i="1"/>
  <c r="W115" i="1"/>
  <c r="W99" i="1"/>
  <c r="W100" i="1"/>
  <c r="G92" i="1"/>
  <c r="I92" i="1" s="1"/>
  <c r="W93" i="1"/>
  <c r="W94" i="1"/>
  <c r="W79" i="1"/>
  <c r="W80" i="1"/>
  <c r="W81" i="1"/>
  <c r="W82" i="1"/>
  <c r="W83" i="1"/>
  <c r="W84" i="1"/>
  <c r="W85" i="1"/>
  <c r="W86" i="1"/>
  <c r="W87" i="1"/>
  <c r="W70" i="1"/>
  <c r="W71" i="1"/>
  <c r="W72" i="1"/>
  <c r="W73" i="1"/>
  <c r="G74" i="1"/>
  <c r="AA74" i="1" s="1"/>
  <c r="W74" i="1"/>
  <c r="W75" i="1"/>
  <c r="W55" i="1"/>
  <c r="W56" i="1"/>
  <c r="W58" i="1"/>
  <c r="W61" i="1"/>
  <c r="W62" i="1"/>
  <c r="W63" i="1"/>
  <c r="W64" i="1"/>
  <c r="W42" i="1"/>
  <c r="W44" i="1"/>
  <c r="W45" i="1"/>
  <c r="W46" i="1"/>
  <c r="W47" i="1"/>
  <c r="W50" i="1"/>
  <c r="W33" i="1"/>
  <c r="W34" i="1"/>
  <c r="W35" i="1"/>
  <c r="W23" i="1"/>
  <c r="G24" i="1"/>
  <c r="AA24" i="1" s="1"/>
  <c r="W24" i="1"/>
  <c r="W25" i="1"/>
  <c r="W26" i="1"/>
  <c r="W27" i="1"/>
  <c r="U16" i="1"/>
  <c r="W16" i="1"/>
  <c r="G167" i="1"/>
  <c r="I167" i="1" s="1"/>
  <c r="V167" i="1"/>
  <c r="J35" i="6" s="1"/>
  <c r="V155" i="1"/>
  <c r="V156" i="1"/>
  <c r="V157" i="1"/>
  <c r="V159" i="1"/>
  <c r="V160" i="1"/>
  <c r="V162" i="1"/>
  <c r="V134" i="1"/>
  <c r="G135" i="1"/>
  <c r="W135" i="1" s="1"/>
  <c r="V135" i="1"/>
  <c r="V136" i="1"/>
  <c r="V137" i="1"/>
  <c r="V138" i="1"/>
  <c r="V139" i="1"/>
  <c r="V140" i="1"/>
  <c r="G141" i="1"/>
  <c r="H141" i="1" s="1"/>
  <c r="V141" i="1"/>
  <c r="V142" i="1"/>
  <c r="V143" i="1"/>
  <c r="G144" i="1"/>
  <c r="AA144" i="1" s="1"/>
  <c r="V144" i="1"/>
  <c r="V145" i="1"/>
  <c r="V146" i="1"/>
  <c r="V122" i="1"/>
  <c r="V123" i="1"/>
  <c r="V124" i="1"/>
  <c r="V125" i="1"/>
  <c r="V126" i="1"/>
  <c r="V127" i="1"/>
  <c r="V128" i="1"/>
  <c r="V129" i="1"/>
  <c r="V130" i="1"/>
  <c r="V104" i="1"/>
  <c r="G105" i="1"/>
  <c r="AA105" i="1" s="1"/>
  <c r="V105" i="1"/>
  <c r="G106" i="1"/>
  <c r="H106" i="1" s="1"/>
  <c r="V106" i="1"/>
  <c r="V107" i="1"/>
  <c r="G108" i="1"/>
  <c r="H108" i="1" s="1"/>
  <c r="V108" i="1"/>
  <c r="G109" i="1"/>
  <c r="AA109" i="1" s="1"/>
  <c r="V109" i="1"/>
  <c r="V114" i="1"/>
  <c r="V115" i="1"/>
  <c r="V98" i="1"/>
  <c r="V99" i="1"/>
  <c r="V100" i="1"/>
  <c r="V91" i="1"/>
  <c r="V92" i="1"/>
  <c r="V93" i="1"/>
  <c r="V94" i="1"/>
  <c r="V79" i="1"/>
  <c r="V80" i="1"/>
  <c r="V81" i="1"/>
  <c r="V82" i="1"/>
  <c r="V83" i="1"/>
  <c r="V84" i="1"/>
  <c r="V85" i="1"/>
  <c r="V86" i="1"/>
  <c r="V87" i="1"/>
  <c r="G69" i="1"/>
  <c r="U69" i="1" s="1"/>
  <c r="W69" i="1"/>
  <c r="V69" i="1"/>
  <c r="G70" i="1"/>
  <c r="H70" i="1" s="1"/>
  <c r="V70" i="1"/>
  <c r="V71" i="1"/>
  <c r="V72" i="1"/>
  <c r="G73" i="1"/>
  <c r="V73" i="1"/>
  <c r="V74" i="1"/>
  <c r="V75" i="1"/>
  <c r="V55" i="1"/>
  <c r="V56" i="1"/>
  <c r="V58" i="1"/>
  <c r="V59" i="1"/>
  <c r="V60" i="1"/>
  <c r="V61" i="1"/>
  <c r="V62" i="1"/>
  <c r="V63" i="1"/>
  <c r="V64" i="1"/>
  <c r="V44" i="1"/>
  <c r="V45" i="1"/>
  <c r="V46" i="1"/>
  <c r="V47" i="1"/>
  <c r="G50" i="1"/>
  <c r="AA50" i="1" s="1"/>
  <c r="V50" i="1"/>
  <c r="V32" i="1"/>
  <c r="V33" i="1"/>
  <c r="V34" i="1"/>
  <c r="V35" i="1"/>
  <c r="V23" i="1"/>
  <c r="V24" i="1"/>
  <c r="G25" i="1"/>
  <c r="AA25" i="1" s="1"/>
  <c r="V25" i="1"/>
  <c r="G27" i="1"/>
  <c r="V27" i="1"/>
  <c r="T167" i="1"/>
  <c r="H35" i="6" s="1"/>
  <c r="T155" i="1"/>
  <c r="T156" i="1"/>
  <c r="T157" i="1"/>
  <c r="T159" i="1"/>
  <c r="T160" i="1"/>
  <c r="T161" i="1"/>
  <c r="T162" i="1"/>
  <c r="T134" i="1"/>
  <c r="T135" i="1"/>
  <c r="T136" i="1"/>
  <c r="T137" i="1"/>
  <c r="T138" i="1"/>
  <c r="T139" i="1"/>
  <c r="T140" i="1"/>
  <c r="T141" i="1"/>
  <c r="T142" i="1"/>
  <c r="T143" i="1"/>
  <c r="T144" i="1"/>
  <c r="T145" i="1"/>
  <c r="T146" i="1"/>
  <c r="T122" i="1"/>
  <c r="T123" i="1"/>
  <c r="T124" i="1"/>
  <c r="T125" i="1"/>
  <c r="T126" i="1"/>
  <c r="T127" i="1"/>
  <c r="T128" i="1"/>
  <c r="T129" i="1"/>
  <c r="T130" i="1"/>
  <c r="T104" i="1"/>
  <c r="T105" i="1"/>
  <c r="T106" i="1"/>
  <c r="T107" i="1"/>
  <c r="T108" i="1"/>
  <c r="T109" i="1"/>
  <c r="T114" i="1"/>
  <c r="T115" i="1"/>
  <c r="T98" i="1"/>
  <c r="T99" i="1"/>
  <c r="T100" i="1"/>
  <c r="T91" i="1"/>
  <c r="T92" i="1"/>
  <c r="T93" i="1"/>
  <c r="T94" i="1"/>
  <c r="T79" i="1"/>
  <c r="T80" i="1"/>
  <c r="T81" i="1"/>
  <c r="T82" i="1"/>
  <c r="T83" i="1"/>
  <c r="T84" i="1"/>
  <c r="T85" i="1"/>
  <c r="T86" i="1"/>
  <c r="T87" i="1"/>
  <c r="T69" i="1"/>
  <c r="T70" i="1"/>
  <c r="T71" i="1"/>
  <c r="T72" i="1"/>
  <c r="T73" i="1"/>
  <c r="T74" i="1"/>
  <c r="T75" i="1"/>
  <c r="T55" i="1"/>
  <c r="T56" i="1"/>
  <c r="T58" i="1"/>
  <c r="T59" i="1"/>
  <c r="T60" i="1"/>
  <c r="T61" i="1"/>
  <c r="T62" i="1"/>
  <c r="T63" i="1"/>
  <c r="T64" i="1"/>
  <c r="T42" i="1"/>
  <c r="T44" i="1"/>
  <c r="T45" i="1"/>
  <c r="T46" i="1"/>
  <c r="T47" i="1"/>
  <c r="T50" i="1"/>
  <c r="T32" i="1"/>
  <c r="T33" i="1"/>
  <c r="T34" i="1"/>
  <c r="T35" i="1"/>
  <c r="T23" i="1"/>
  <c r="T24" i="1"/>
  <c r="T25" i="1"/>
  <c r="T26" i="1"/>
  <c r="T27" i="1"/>
  <c r="U167" i="1"/>
  <c r="I35" i="6" s="1"/>
  <c r="U155" i="1"/>
  <c r="U157" i="1"/>
  <c r="U159" i="1"/>
  <c r="U161" i="1"/>
  <c r="U134" i="1"/>
  <c r="U135" i="1"/>
  <c r="G136" i="1"/>
  <c r="U136" i="1"/>
  <c r="G137" i="1"/>
  <c r="U137" i="1"/>
  <c r="U138" i="1"/>
  <c r="U139" i="1"/>
  <c r="U140" i="1"/>
  <c r="U141" i="1"/>
  <c r="G142" i="1"/>
  <c r="H142" i="1" s="1"/>
  <c r="U142" i="1"/>
  <c r="U143" i="1"/>
  <c r="U144" i="1"/>
  <c r="G145" i="1"/>
  <c r="W145" i="1" s="1"/>
  <c r="U145" i="1"/>
  <c r="G146" i="1"/>
  <c r="AA146" i="1" s="1"/>
  <c r="U146" i="1"/>
  <c r="U122" i="1"/>
  <c r="U123" i="1"/>
  <c r="U124" i="1"/>
  <c r="U125" i="1"/>
  <c r="U126" i="1"/>
  <c r="U127" i="1"/>
  <c r="U128" i="1"/>
  <c r="U129" i="1"/>
  <c r="U130" i="1"/>
  <c r="U104" i="1"/>
  <c r="U105" i="1"/>
  <c r="U106" i="1"/>
  <c r="U107" i="1"/>
  <c r="U108" i="1"/>
  <c r="U109" i="1"/>
  <c r="G114" i="1"/>
  <c r="AA114" i="1" s="1"/>
  <c r="U114" i="1"/>
  <c r="G115" i="1"/>
  <c r="H115" i="1" s="1"/>
  <c r="U115" i="1"/>
  <c r="U98" i="1"/>
  <c r="U99" i="1"/>
  <c r="U100" i="1"/>
  <c r="G91" i="1"/>
  <c r="W91" i="1" s="1"/>
  <c r="U91" i="1"/>
  <c r="U92" i="1"/>
  <c r="G93" i="1"/>
  <c r="AA93" i="1" s="1"/>
  <c r="U93" i="1"/>
  <c r="G94" i="1"/>
  <c r="H94" i="1" s="1"/>
  <c r="U94" i="1"/>
  <c r="U79" i="1"/>
  <c r="U80" i="1"/>
  <c r="U81" i="1"/>
  <c r="U82" i="1"/>
  <c r="U83" i="1"/>
  <c r="U84" i="1"/>
  <c r="U85" i="1"/>
  <c r="U86" i="1"/>
  <c r="U87" i="1"/>
  <c r="U70" i="1"/>
  <c r="G71" i="1"/>
  <c r="I71" i="1" s="1"/>
  <c r="U71" i="1"/>
  <c r="G72" i="1"/>
  <c r="H72" i="1" s="1"/>
  <c r="U72" i="1"/>
  <c r="U74" i="1"/>
  <c r="G75" i="1"/>
  <c r="H75" i="1" s="1"/>
  <c r="U75" i="1"/>
  <c r="U55" i="1"/>
  <c r="U56" i="1"/>
  <c r="U59" i="1"/>
  <c r="U60" i="1"/>
  <c r="U61" i="1"/>
  <c r="U62" i="1"/>
  <c r="U63" i="1"/>
  <c r="U64" i="1"/>
  <c r="U42" i="1"/>
  <c r="U44" i="1"/>
  <c r="U45" i="1"/>
  <c r="U46" i="1"/>
  <c r="G47" i="1"/>
  <c r="AA47" i="1" s="1"/>
  <c r="U47" i="1"/>
  <c r="U50" i="1"/>
  <c r="U32" i="1"/>
  <c r="U33" i="1"/>
  <c r="U34" i="1"/>
  <c r="U35" i="1"/>
  <c r="G23" i="1"/>
  <c r="H23" i="1" s="1"/>
  <c r="U23" i="1"/>
  <c r="U24" i="1"/>
  <c r="G26" i="1"/>
  <c r="H26" i="1" s="1"/>
  <c r="U26" i="1"/>
  <c r="U27" i="1"/>
  <c r="S167" i="1"/>
  <c r="G35" i="6" s="1"/>
  <c r="S155" i="1"/>
  <c r="S156" i="1"/>
  <c r="S157" i="1"/>
  <c r="S159" i="1"/>
  <c r="S160" i="1"/>
  <c r="S161" i="1"/>
  <c r="S162" i="1"/>
  <c r="S134" i="1"/>
  <c r="S135" i="1"/>
  <c r="S136" i="1"/>
  <c r="S137" i="1"/>
  <c r="S138" i="1"/>
  <c r="S139" i="1"/>
  <c r="S140" i="1"/>
  <c r="S141" i="1"/>
  <c r="S142" i="1"/>
  <c r="S143" i="1"/>
  <c r="S144" i="1"/>
  <c r="S145" i="1"/>
  <c r="S146" i="1"/>
  <c r="S122" i="1"/>
  <c r="S123" i="1"/>
  <c r="S124" i="1"/>
  <c r="S125" i="1"/>
  <c r="S126" i="1"/>
  <c r="S127" i="1"/>
  <c r="S128" i="1"/>
  <c r="S129" i="1"/>
  <c r="S130" i="1"/>
  <c r="S104" i="1"/>
  <c r="S105" i="1"/>
  <c r="S106" i="1"/>
  <c r="S107" i="1"/>
  <c r="S108" i="1"/>
  <c r="S109" i="1"/>
  <c r="S114" i="1"/>
  <c r="S115" i="1"/>
  <c r="S98" i="1"/>
  <c r="S99" i="1"/>
  <c r="S100" i="1"/>
  <c r="S91" i="1"/>
  <c r="S92" i="1"/>
  <c r="S93" i="1"/>
  <c r="S94" i="1"/>
  <c r="S79" i="1"/>
  <c r="S80" i="1"/>
  <c r="S81" i="1"/>
  <c r="S82" i="1"/>
  <c r="S83" i="1"/>
  <c r="S84" i="1"/>
  <c r="S85" i="1"/>
  <c r="S86" i="1"/>
  <c r="S87" i="1"/>
  <c r="S69" i="1"/>
  <c r="S70" i="1"/>
  <c r="S71" i="1"/>
  <c r="S72" i="1"/>
  <c r="S73" i="1"/>
  <c r="S74" i="1"/>
  <c r="S75" i="1"/>
  <c r="S55" i="1"/>
  <c r="S56" i="1"/>
  <c r="S58" i="1"/>
  <c r="S59" i="1"/>
  <c r="S60" i="1"/>
  <c r="S61" i="1"/>
  <c r="S62" i="1"/>
  <c r="S63" i="1"/>
  <c r="S64" i="1"/>
  <c r="S42" i="1"/>
  <c r="S44" i="1"/>
  <c r="S45" i="1"/>
  <c r="S46" i="1"/>
  <c r="S47" i="1"/>
  <c r="S50" i="1"/>
  <c r="S32" i="1"/>
  <c r="S33" i="1"/>
  <c r="S34" i="1"/>
  <c r="S35" i="1"/>
  <c r="S23" i="1"/>
  <c r="S24" i="1"/>
  <c r="S25" i="1"/>
  <c r="S26" i="1"/>
  <c r="S27" i="1"/>
  <c r="R167" i="1"/>
  <c r="F35" i="6" s="1"/>
  <c r="R155" i="1"/>
  <c r="R156" i="1"/>
  <c r="R157" i="1"/>
  <c r="R159" i="1"/>
  <c r="R160" i="1"/>
  <c r="R161" i="1"/>
  <c r="R162" i="1"/>
  <c r="R134" i="1"/>
  <c r="R135" i="1"/>
  <c r="R136" i="1"/>
  <c r="R137" i="1"/>
  <c r="R138" i="1"/>
  <c r="R139" i="1"/>
  <c r="R140" i="1"/>
  <c r="R141" i="1"/>
  <c r="R142" i="1"/>
  <c r="R143" i="1"/>
  <c r="R144" i="1"/>
  <c r="R145" i="1"/>
  <c r="R146" i="1"/>
  <c r="R122" i="1"/>
  <c r="R123" i="1"/>
  <c r="R124" i="1"/>
  <c r="R125" i="1"/>
  <c r="R126" i="1"/>
  <c r="R127" i="1"/>
  <c r="R128" i="1"/>
  <c r="R129" i="1"/>
  <c r="R130" i="1"/>
  <c r="R104" i="1"/>
  <c r="R105" i="1"/>
  <c r="R106" i="1"/>
  <c r="R107" i="1"/>
  <c r="R108" i="1"/>
  <c r="R109" i="1"/>
  <c r="R114" i="1"/>
  <c r="R115" i="1"/>
  <c r="R98" i="1"/>
  <c r="R99" i="1"/>
  <c r="R100" i="1"/>
  <c r="R91" i="1"/>
  <c r="R92" i="1"/>
  <c r="R93" i="1"/>
  <c r="R94" i="1"/>
  <c r="R79" i="1"/>
  <c r="R80" i="1"/>
  <c r="R81" i="1"/>
  <c r="R82" i="1"/>
  <c r="R83" i="1"/>
  <c r="R84" i="1"/>
  <c r="R85" i="1"/>
  <c r="R86" i="1"/>
  <c r="R87" i="1"/>
  <c r="R69" i="1"/>
  <c r="R70" i="1"/>
  <c r="R71" i="1"/>
  <c r="R72" i="1"/>
  <c r="R73" i="1"/>
  <c r="R74" i="1"/>
  <c r="R75" i="1"/>
  <c r="R55" i="1"/>
  <c r="R56" i="1"/>
  <c r="R58" i="1"/>
  <c r="R59" i="1"/>
  <c r="R60" i="1"/>
  <c r="R61" i="1"/>
  <c r="R62" i="1"/>
  <c r="R63" i="1"/>
  <c r="R64" i="1"/>
  <c r="R42" i="1"/>
  <c r="R44" i="1"/>
  <c r="R45" i="1"/>
  <c r="R46" i="1"/>
  <c r="R47" i="1"/>
  <c r="R50" i="1"/>
  <c r="R32" i="1"/>
  <c r="R33" i="1"/>
  <c r="R34" i="1"/>
  <c r="R35" i="1"/>
  <c r="R23" i="1"/>
  <c r="R24" i="1"/>
  <c r="R25" i="1"/>
  <c r="R26" i="1"/>
  <c r="R27" i="1"/>
  <c r="G155" i="1"/>
  <c r="H155" i="1" s="1"/>
  <c r="G157" i="1"/>
  <c r="W157" i="1"/>
  <c r="G159" i="1"/>
  <c r="I159" i="1" s="1"/>
  <c r="G160" i="1"/>
  <c r="H160" i="1" s="1"/>
  <c r="G156" i="1"/>
  <c r="I156" i="1" s="1"/>
  <c r="U156" i="1"/>
  <c r="G161" i="1"/>
  <c r="G162" i="1"/>
  <c r="H162" i="1" s="1"/>
  <c r="G58" i="1"/>
  <c r="H58" i="1" s="1"/>
  <c r="G63" i="1"/>
  <c r="H63" i="1" s="1"/>
  <c r="G55" i="1"/>
  <c r="G56" i="1"/>
  <c r="H56" i="1" s="1"/>
  <c r="G59" i="1"/>
  <c r="I59" i="1" s="1"/>
  <c r="G60" i="1"/>
  <c r="W60" i="1" s="1"/>
  <c r="G61" i="1"/>
  <c r="AA61" i="1" s="1"/>
  <c r="G62" i="1"/>
  <c r="H62" i="1" s="1"/>
  <c r="G80" i="1"/>
  <c r="AA80" i="1" s="1"/>
  <c r="G81" i="1"/>
  <c r="H81" i="1" s="1"/>
  <c r="G85" i="1"/>
  <c r="G84" i="1"/>
  <c r="H84" i="1" s="1"/>
  <c r="G64" i="1"/>
  <c r="AA64" i="1" s="1"/>
  <c r="G79" i="1"/>
  <c r="AA79" i="1" s="1"/>
  <c r="G82" i="1"/>
  <c r="G83" i="1"/>
  <c r="H83" i="1" s="1"/>
  <c r="G86" i="1"/>
  <c r="H86" i="1" s="1"/>
  <c r="G87" i="1"/>
  <c r="AA87" i="1" s="1"/>
  <c r="G98" i="1"/>
  <c r="M98" i="1" s="1"/>
  <c r="G99" i="1"/>
  <c r="H99" i="1" s="1"/>
  <c r="G100" i="1"/>
  <c r="H100" i="1" s="1"/>
  <c r="G124" i="1"/>
  <c r="H124" i="1" s="1"/>
  <c r="G127" i="1"/>
  <c r="AA127" i="1" s="1"/>
  <c r="G123" i="1"/>
  <c r="H123" i="1" s="1"/>
  <c r="G128" i="1"/>
  <c r="H128" i="1" s="1"/>
  <c r="G125" i="1"/>
  <c r="AA125" i="1" s="1"/>
  <c r="G126" i="1"/>
  <c r="G129" i="1"/>
  <c r="AA129" i="1" s="1"/>
  <c r="G130" i="1"/>
  <c r="AA130" i="1" s="1"/>
  <c r="G122" i="1"/>
  <c r="I58" i="1"/>
  <c r="V26" i="1"/>
  <c r="U58" i="1"/>
  <c r="AB26" i="1"/>
  <c r="AA46" i="1"/>
  <c r="AA35" i="1"/>
  <c r="U73" i="1" l="1"/>
  <c r="H73" i="1"/>
  <c r="I91" i="1"/>
  <c r="V42" i="1"/>
  <c r="W92" i="1"/>
  <c r="V16" i="1"/>
  <c r="H104" i="1"/>
  <c r="M104" i="1"/>
  <c r="W159" i="1"/>
  <c r="AB156" i="1"/>
  <c r="AB163" i="1" s="1"/>
  <c r="H126" i="1"/>
  <c r="M126" i="1"/>
  <c r="W126" i="1"/>
  <c r="I126" i="1"/>
  <c r="AA122" i="1"/>
  <c r="M122" i="1"/>
  <c r="I122" i="1"/>
  <c r="W122" i="1"/>
  <c r="H71" i="1"/>
  <c r="M71" i="1"/>
  <c r="W98" i="1"/>
  <c r="W101" i="1" s="1"/>
  <c r="K24" i="6" s="1"/>
  <c r="AB98" i="1"/>
  <c r="AA92" i="1"/>
  <c r="M92" i="1"/>
  <c r="H91" i="1"/>
  <c r="M91" i="1"/>
  <c r="AB60" i="1"/>
  <c r="I98" i="1"/>
  <c r="H60" i="1"/>
  <c r="M60" i="1"/>
  <c r="I60" i="1"/>
  <c r="H159" i="1"/>
  <c r="M159" i="1"/>
  <c r="H135" i="1"/>
  <c r="M135" i="1"/>
  <c r="I135" i="1"/>
  <c r="W32" i="1"/>
  <c r="W37" i="1" s="1"/>
  <c r="K16" i="6" s="1"/>
  <c r="H156" i="1"/>
  <c r="M156" i="1"/>
  <c r="H145" i="1"/>
  <c r="I145" i="1"/>
  <c r="M145" i="1"/>
  <c r="H157" i="1"/>
  <c r="M157" i="1"/>
  <c r="I157" i="1"/>
  <c r="H32" i="1"/>
  <c r="M32" i="1"/>
  <c r="I69" i="1"/>
  <c r="W59" i="1"/>
  <c r="W66" i="1" s="1"/>
  <c r="K20" i="6" s="1"/>
  <c r="AB59" i="1"/>
  <c r="H69" i="1"/>
  <c r="M69" i="1"/>
  <c r="AA73" i="1"/>
  <c r="M73" i="1"/>
  <c r="I73" i="1"/>
  <c r="H59" i="1"/>
  <c r="M59" i="1"/>
  <c r="AA42" i="1"/>
  <c r="M42" i="1"/>
  <c r="V48" i="1"/>
  <c r="AA48" i="1"/>
  <c r="M48" i="1"/>
  <c r="G36" i="4"/>
  <c r="M167" i="1"/>
  <c r="U162" i="1"/>
  <c r="F33" i="4"/>
  <c r="F34" i="4" s="1"/>
  <c r="F172" i="1"/>
  <c r="F176" i="1" s="1"/>
  <c r="E33" i="4"/>
  <c r="E34" i="4" s="1"/>
  <c r="E172" i="1"/>
  <c r="E176" i="1" s="1"/>
  <c r="I162" i="1"/>
  <c r="AA161" i="1"/>
  <c r="I161" i="1"/>
  <c r="V161" i="1"/>
  <c r="V163" i="1" s="1"/>
  <c r="U160" i="1"/>
  <c r="E16" i="4"/>
  <c r="F16" i="4"/>
  <c r="I160" i="1"/>
  <c r="C33" i="4"/>
  <c r="C34" i="4" s="1"/>
  <c r="C172" i="1"/>
  <c r="C176" i="1" s="1"/>
  <c r="C44" i="4" s="1"/>
  <c r="AA34" i="1"/>
  <c r="C30" i="4"/>
  <c r="C31" i="4" s="1"/>
  <c r="C149" i="1"/>
  <c r="F30" i="4"/>
  <c r="F31" i="4" s="1"/>
  <c r="F149" i="1"/>
  <c r="E30" i="4"/>
  <c r="E31" i="4" s="1"/>
  <c r="E149" i="1"/>
  <c r="V49" i="1"/>
  <c r="I49" i="1"/>
  <c r="H80" i="1"/>
  <c r="H122" i="1"/>
  <c r="H125" i="1"/>
  <c r="AA94" i="1"/>
  <c r="AB19" i="1"/>
  <c r="P14" i="6" s="1"/>
  <c r="I25" i="1"/>
  <c r="U25" i="1"/>
  <c r="U29" i="1" s="1"/>
  <c r="I15" i="6" s="1"/>
  <c r="AA106" i="1"/>
  <c r="AA36" i="1"/>
  <c r="V19" i="1"/>
  <c r="J14" i="6" s="1"/>
  <c r="W19" i="1"/>
  <c r="K14" i="6" s="1"/>
  <c r="U19" i="1"/>
  <c r="I14" i="6" s="1"/>
  <c r="T19" i="1"/>
  <c r="H14" i="6" s="1"/>
  <c r="S19" i="1"/>
  <c r="G14" i="6" s="1"/>
  <c r="R19" i="1"/>
  <c r="F14" i="6" s="1"/>
  <c r="Y19" i="1"/>
  <c r="M14" i="6" s="1"/>
  <c r="Z19" i="1"/>
  <c r="N14" i="6" s="1"/>
  <c r="AA63" i="1"/>
  <c r="F15" i="4"/>
  <c r="E15" i="4"/>
  <c r="AA57" i="1"/>
  <c r="AA83" i="1"/>
  <c r="C15" i="4"/>
  <c r="C18" i="4" s="1"/>
  <c r="H130" i="1"/>
  <c r="AA51" i="1"/>
  <c r="H105" i="1"/>
  <c r="AA104" i="1"/>
  <c r="AA115" i="1"/>
  <c r="AA60" i="1"/>
  <c r="AA33" i="1"/>
  <c r="AA124" i="1"/>
  <c r="AA142" i="1"/>
  <c r="H138" i="1"/>
  <c r="H143" i="1"/>
  <c r="Z95" i="1"/>
  <c r="N23" i="6" s="1"/>
  <c r="Y101" i="1"/>
  <c r="M24" i="6" s="1"/>
  <c r="AA69" i="1"/>
  <c r="I26" i="1"/>
  <c r="C14" i="6"/>
  <c r="W95" i="1"/>
  <c r="K23" i="6" s="1"/>
  <c r="H127" i="1"/>
  <c r="H47" i="1"/>
  <c r="AA72" i="1"/>
  <c r="AA28" i="1"/>
  <c r="AA70" i="1"/>
  <c r="AA140" i="1"/>
  <c r="C26" i="4"/>
  <c r="U101" i="1"/>
  <c r="I24" i="6" s="1"/>
  <c r="AA159" i="1"/>
  <c r="AA59" i="1"/>
  <c r="C28" i="6"/>
  <c r="H167" i="1"/>
  <c r="I36" i="4" s="1"/>
  <c r="H109" i="1"/>
  <c r="S29" i="1"/>
  <c r="G15" i="6" s="1"/>
  <c r="S95" i="1"/>
  <c r="G23" i="6" s="1"/>
  <c r="AA84" i="1"/>
  <c r="H92" i="1"/>
  <c r="V101" i="1"/>
  <c r="J24" i="6" s="1"/>
  <c r="AB37" i="1"/>
  <c r="P16" i="6" s="1"/>
  <c r="C21" i="4"/>
  <c r="H49" i="1"/>
  <c r="H93" i="1"/>
  <c r="S88" i="1"/>
  <c r="G22" i="6" s="1"/>
  <c r="H25" i="1"/>
  <c r="H146" i="1"/>
  <c r="AA45" i="1"/>
  <c r="AB29" i="1"/>
  <c r="P15" i="6" s="1"/>
  <c r="C32" i="6"/>
  <c r="C33" i="6" s="1"/>
  <c r="H61" i="1"/>
  <c r="C25" i="4"/>
  <c r="AA141" i="1"/>
  <c r="H87" i="1"/>
  <c r="H50" i="1"/>
  <c r="AA126" i="1"/>
  <c r="T37" i="1"/>
  <c r="H16" i="6" s="1"/>
  <c r="AA75" i="1"/>
  <c r="W163" i="1"/>
  <c r="U88" i="1"/>
  <c r="I22" i="6" s="1"/>
  <c r="W76" i="1"/>
  <c r="K21" i="6" s="1"/>
  <c r="C22" i="6"/>
  <c r="AA56" i="1"/>
  <c r="H74" i="1"/>
  <c r="AA100" i="1"/>
  <c r="R101" i="1"/>
  <c r="F24" i="6" s="1"/>
  <c r="V76" i="1"/>
  <c r="J21" i="6" s="1"/>
  <c r="V88" i="1"/>
  <c r="J22" i="6" s="1"/>
  <c r="V95" i="1"/>
  <c r="J23" i="6" s="1"/>
  <c r="C22" i="4"/>
  <c r="AA23" i="1"/>
  <c r="T76" i="1"/>
  <c r="H21" i="6" s="1"/>
  <c r="T95" i="1"/>
  <c r="H23" i="6" s="1"/>
  <c r="V37" i="1"/>
  <c r="J16" i="6" s="1"/>
  <c r="V66" i="1"/>
  <c r="J20" i="6" s="1"/>
  <c r="Y37" i="1"/>
  <c r="M16" i="6" s="1"/>
  <c r="Z52" i="1"/>
  <c r="Z29" i="1"/>
  <c r="N15" i="6" s="1"/>
  <c r="AB76" i="1"/>
  <c r="P21" i="6" s="1"/>
  <c r="AB95" i="1"/>
  <c r="P23" i="6" s="1"/>
  <c r="Z101" i="1"/>
  <c r="N24" i="6" s="1"/>
  <c r="Y95" i="1"/>
  <c r="M23" i="6" s="1"/>
  <c r="R37" i="1"/>
  <c r="F16" i="6" s="1"/>
  <c r="AA26" i="1"/>
  <c r="R95" i="1"/>
  <c r="F23" i="6" s="1"/>
  <c r="S131" i="1"/>
  <c r="G28" i="6" s="1"/>
  <c r="AA86" i="1"/>
  <c r="AA162" i="1"/>
  <c r="AA128" i="1"/>
  <c r="H79" i="1"/>
  <c r="AA155" i="1"/>
  <c r="U52" i="1"/>
  <c r="AA145" i="1"/>
  <c r="Z76" i="1"/>
  <c r="N21" i="6" s="1"/>
  <c r="Y29" i="1"/>
  <c r="M15" i="6" s="1"/>
  <c r="AA160" i="1"/>
  <c r="H129" i="1"/>
  <c r="AA123" i="1"/>
  <c r="V116" i="1"/>
  <c r="J25" i="6" s="1"/>
  <c r="V131" i="1"/>
  <c r="J28" i="6" s="1"/>
  <c r="W116" i="1"/>
  <c r="K25" i="6" s="1"/>
  <c r="H48" i="1"/>
  <c r="W52" i="1"/>
  <c r="AB52" i="1"/>
  <c r="Z66" i="1"/>
  <c r="N20" i="6" s="1"/>
  <c r="Y66" i="1"/>
  <c r="M20" i="6" s="1"/>
  <c r="Z88" i="1"/>
  <c r="N22" i="6" s="1"/>
  <c r="AB101" i="1"/>
  <c r="P24" i="6" s="1"/>
  <c r="Z116" i="1"/>
  <c r="N25" i="6" s="1"/>
  <c r="Y116" i="1"/>
  <c r="M25" i="6" s="1"/>
  <c r="Z131" i="1"/>
  <c r="N28" i="6" s="1"/>
  <c r="Y131" i="1"/>
  <c r="M28" i="6" s="1"/>
  <c r="AB131" i="1"/>
  <c r="P28" i="6" s="1"/>
  <c r="Y147" i="1"/>
  <c r="M29" i="6" s="1"/>
  <c r="Z147" i="1"/>
  <c r="N29" i="6" s="1"/>
  <c r="G131" i="1"/>
  <c r="R163" i="1"/>
  <c r="S76" i="1"/>
  <c r="G21" i="6" s="1"/>
  <c r="U131" i="1"/>
  <c r="I28" i="6" s="1"/>
  <c r="U147" i="1"/>
  <c r="I29" i="6" s="1"/>
  <c r="G147" i="1"/>
  <c r="G30" i="4" s="1"/>
  <c r="T29" i="1"/>
  <c r="H15" i="6" s="1"/>
  <c r="T66" i="1"/>
  <c r="H20" i="6" s="1"/>
  <c r="T116" i="1"/>
  <c r="H25" i="6" s="1"/>
  <c r="T147" i="1"/>
  <c r="H29" i="6" s="1"/>
  <c r="W29" i="1"/>
  <c r="K15" i="6" s="1"/>
  <c r="U76" i="1"/>
  <c r="I21" i="6" s="1"/>
  <c r="U95" i="1"/>
  <c r="I23" i="6" s="1"/>
  <c r="AA62" i="1"/>
  <c r="H144" i="1"/>
  <c r="H134" i="1"/>
  <c r="AA107" i="1"/>
  <c r="AA99" i="1"/>
  <c r="AA157" i="1"/>
  <c r="R29" i="1"/>
  <c r="F15" i="6" s="1"/>
  <c r="G101" i="1"/>
  <c r="S147" i="1"/>
  <c r="G29" i="6" s="1"/>
  <c r="H139" i="1"/>
  <c r="AA16" i="1"/>
  <c r="H64" i="1"/>
  <c r="U66" i="1"/>
  <c r="I20" i="6" s="1"/>
  <c r="S66" i="1"/>
  <c r="G20" i="6" s="1"/>
  <c r="AA81" i="1"/>
  <c r="T163" i="1"/>
  <c r="Y52" i="1"/>
  <c r="Y76" i="1"/>
  <c r="M21" i="6" s="1"/>
  <c r="Y88" i="1"/>
  <c r="M22" i="6" s="1"/>
  <c r="AB88" i="1"/>
  <c r="P22" i="6" s="1"/>
  <c r="AB116" i="1"/>
  <c r="P25" i="6" s="1"/>
  <c r="AB147" i="1"/>
  <c r="P29" i="6" s="1"/>
  <c r="Z163" i="1"/>
  <c r="Y163" i="1"/>
  <c r="H110" i="1"/>
  <c r="AA110" i="1"/>
  <c r="C23" i="6"/>
  <c r="C24" i="4"/>
  <c r="H98" i="1"/>
  <c r="H85" i="1"/>
  <c r="AA85" i="1"/>
  <c r="Z37" i="1"/>
  <c r="N16" i="6" s="1"/>
  <c r="S52" i="1"/>
  <c r="F17" i="4"/>
  <c r="H65" i="1"/>
  <c r="AA65" i="1"/>
  <c r="H114" i="1"/>
  <c r="H161" i="1"/>
  <c r="H55" i="1"/>
  <c r="AA55" i="1"/>
  <c r="R147" i="1"/>
  <c r="F29" i="6" s="1"/>
  <c r="H136" i="1"/>
  <c r="AA136" i="1"/>
  <c r="T52" i="1"/>
  <c r="T88" i="1"/>
  <c r="H22" i="6" s="1"/>
  <c r="T101" i="1"/>
  <c r="H24" i="6" s="1"/>
  <c r="T131" i="1"/>
  <c r="H28" i="6" s="1"/>
  <c r="V29" i="1"/>
  <c r="J15" i="6" s="1"/>
  <c r="V147" i="1"/>
  <c r="J29" i="6" s="1"/>
  <c r="C16" i="4"/>
  <c r="C15" i="6"/>
  <c r="E22" i="4"/>
  <c r="E27" i="4" s="1"/>
  <c r="C29" i="6"/>
  <c r="AA32" i="1"/>
  <c r="G37" i="1"/>
  <c r="G95" i="1"/>
  <c r="AA91" i="1"/>
  <c r="H82" i="1"/>
  <c r="AA82" i="1"/>
  <c r="S37" i="1"/>
  <c r="G16" i="6" s="1"/>
  <c r="S116" i="1"/>
  <c r="G25" i="6" s="1"/>
  <c r="G66" i="1"/>
  <c r="AA98" i="1"/>
  <c r="G88" i="1"/>
  <c r="R52" i="1"/>
  <c r="W147" i="1"/>
  <c r="K29" i="6" s="1"/>
  <c r="G52" i="1"/>
  <c r="C16" i="6"/>
  <c r="C17" i="4"/>
  <c r="H137" i="1"/>
  <c r="AA137" i="1"/>
  <c r="S101" i="1"/>
  <c r="G24" i="6" s="1"/>
  <c r="C20" i="4"/>
  <c r="R76" i="1"/>
  <c r="F21" i="6" s="1"/>
  <c r="R116" i="1"/>
  <c r="F25" i="6" s="1"/>
  <c r="U116" i="1"/>
  <c r="I25" i="6" s="1"/>
  <c r="G116" i="1"/>
  <c r="AA108" i="1"/>
  <c r="W88" i="1"/>
  <c r="K22" i="6" s="1"/>
  <c r="AA58" i="1"/>
  <c r="R66" i="1"/>
  <c r="F20" i="6" s="1"/>
  <c r="R88" i="1"/>
  <c r="F22" i="6" s="1"/>
  <c r="R131" i="1"/>
  <c r="F28" i="6" s="1"/>
  <c r="S163" i="1"/>
  <c r="U37" i="1"/>
  <c r="I16" i="6" s="1"/>
  <c r="AA71" i="1"/>
  <c r="G76" i="1"/>
  <c r="H27" i="1"/>
  <c r="AA27" i="1"/>
  <c r="D35" i="6"/>
  <c r="AA167" i="1"/>
  <c r="O35" i="6" s="1"/>
  <c r="G29" i="1"/>
  <c r="G163" i="1"/>
  <c r="H24" i="1"/>
  <c r="AA135" i="1"/>
  <c r="AA156" i="1"/>
  <c r="F27" i="4"/>
  <c r="AB66" i="1" l="1"/>
  <c r="P20" i="6" s="1"/>
  <c r="H37" i="1"/>
  <c r="I17" i="4" s="1"/>
  <c r="W131" i="1"/>
  <c r="K28" i="6" s="1"/>
  <c r="I15" i="4"/>
  <c r="H101" i="1"/>
  <c r="I25" i="4" s="1"/>
  <c r="H163" i="1"/>
  <c r="I33" i="4" s="1"/>
  <c r="H76" i="1"/>
  <c r="I22" i="4" s="1"/>
  <c r="V52" i="1"/>
  <c r="J19" i="6" s="1"/>
  <c r="J26" i="6" s="1"/>
  <c r="C186" i="1"/>
  <c r="C52" i="4" s="1"/>
  <c r="C44" i="6"/>
  <c r="T172" i="1"/>
  <c r="H40" i="6" s="1"/>
  <c r="Z172" i="1"/>
  <c r="N40" i="6" s="1"/>
  <c r="G172" i="1"/>
  <c r="G176" i="1" s="1"/>
  <c r="U163" i="1"/>
  <c r="I32" i="6" s="1"/>
  <c r="I33" i="6" s="1"/>
  <c r="F40" i="4"/>
  <c r="F44" i="4" s="1"/>
  <c r="E40" i="4"/>
  <c r="E44" i="4" s="1"/>
  <c r="W172" i="1"/>
  <c r="K40" i="6" s="1"/>
  <c r="R172" i="1"/>
  <c r="F40" i="6" s="1"/>
  <c r="S172" i="1"/>
  <c r="G40" i="6" s="1"/>
  <c r="M32" i="6"/>
  <c r="M33" i="6" s="1"/>
  <c r="Y172" i="1"/>
  <c r="M40" i="6" s="1"/>
  <c r="P32" i="6"/>
  <c r="P33" i="6" s="1"/>
  <c r="AB172" i="1"/>
  <c r="P40" i="6" s="1"/>
  <c r="P19" i="6"/>
  <c r="M19" i="6"/>
  <c r="M26" i="6" s="1"/>
  <c r="N19" i="6"/>
  <c r="N26" i="6" s="1"/>
  <c r="K19" i="6"/>
  <c r="K26" i="6" s="1"/>
  <c r="I19" i="6"/>
  <c r="I26" i="6" s="1"/>
  <c r="F19" i="6"/>
  <c r="F26" i="6" s="1"/>
  <c r="G19" i="6"/>
  <c r="G26" i="6" s="1"/>
  <c r="H19" i="6"/>
  <c r="H26" i="6" s="1"/>
  <c r="E18" i="4"/>
  <c r="K32" i="6"/>
  <c r="K33" i="6" s="1"/>
  <c r="G32" i="6"/>
  <c r="G33" i="6" s="1"/>
  <c r="F32" i="6"/>
  <c r="F33" i="6" s="1"/>
  <c r="H32" i="6"/>
  <c r="H33" i="6" s="1"/>
  <c r="AA52" i="1"/>
  <c r="AA95" i="1"/>
  <c r="O23" i="6" s="1"/>
  <c r="F18" i="4"/>
  <c r="AA19" i="1"/>
  <c r="O14" i="6" s="1"/>
  <c r="AA37" i="1"/>
  <c r="O16" i="6" s="1"/>
  <c r="AA76" i="1"/>
  <c r="O21" i="6" s="1"/>
  <c r="G17" i="6"/>
  <c r="P17" i="6"/>
  <c r="F17" i="6"/>
  <c r="AA88" i="1"/>
  <c r="O22" i="6" s="1"/>
  <c r="AA29" i="1"/>
  <c r="O15" i="6" s="1"/>
  <c r="D29" i="6"/>
  <c r="H131" i="1"/>
  <c r="I29" i="4" s="1"/>
  <c r="H116" i="1"/>
  <c r="I26" i="4" s="1"/>
  <c r="H17" i="6"/>
  <c r="C30" i="6"/>
  <c r="I17" i="6"/>
  <c r="H95" i="1"/>
  <c r="I24" i="4" s="1"/>
  <c r="I30" i="6"/>
  <c r="P30" i="6"/>
  <c r="M17" i="6"/>
  <c r="H29" i="1"/>
  <c r="I16" i="4" s="1"/>
  <c r="I18" i="4" s="1"/>
  <c r="J30" i="6"/>
  <c r="C26" i="6"/>
  <c r="H30" i="6"/>
  <c r="H88" i="1"/>
  <c r="I23" i="4" s="1"/>
  <c r="N17" i="6"/>
  <c r="H52" i="1"/>
  <c r="I20" i="4" s="1"/>
  <c r="J17" i="6"/>
  <c r="AA163" i="1"/>
  <c r="AA101" i="1"/>
  <c r="O24" i="6" s="1"/>
  <c r="AA116" i="1"/>
  <c r="O25" i="6" s="1"/>
  <c r="K17" i="6"/>
  <c r="H66" i="1"/>
  <c r="I21" i="4" s="1"/>
  <c r="G149" i="1"/>
  <c r="N30" i="6"/>
  <c r="M30" i="6"/>
  <c r="D24" i="6"/>
  <c r="G25" i="4"/>
  <c r="G29" i="4"/>
  <c r="D28" i="6"/>
  <c r="G30" i="6"/>
  <c r="F30" i="6"/>
  <c r="D14" i="6"/>
  <c r="G15" i="4"/>
  <c r="H147" i="1"/>
  <c r="I30" i="4" s="1"/>
  <c r="AA131" i="1"/>
  <c r="O28" i="6" s="1"/>
  <c r="C17" i="6"/>
  <c r="K30" i="6"/>
  <c r="C27" i="4"/>
  <c r="G23" i="4"/>
  <c r="D22" i="6"/>
  <c r="G22" i="4"/>
  <c r="D21" i="6"/>
  <c r="G26" i="4"/>
  <c r="D25" i="6"/>
  <c r="G21" i="4"/>
  <c r="D20" i="6"/>
  <c r="D23" i="6"/>
  <c r="G24" i="4"/>
  <c r="AA66" i="1"/>
  <c r="O20" i="6" s="1"/>
  <c r="N32" i="6"/>
  <c r="N33" i="6" s="1"/>
  <c r="C40" i="6"/>
  <c r="C40" i="4"/>
  <c r="G17" i="4"/>
  <c r="D16" i="6"/>
  <c r="AA147" i="1"/>
  <c r="O29" i="6" s="1"/>
  <c r="D15" i="6"/>
  <c r="G16" i="4"/>
  <c r="D19" i="6"/>
  <c r="G20" i="4"/>
  <c r="D32" i="6"/>
  <c r="D33" i="6" s="1"/>
  <c r="G33" i="4"/>
  <c r="J32" i="6"/>
  <c r="J33" i="6" s="1"/>
  <c r="P26" i="6" l="1"/>
  <c r="V172" i="1"/>
  <c r="J40" i="6" s="1"/>
  <c r="D44" i="6"/>
  <c r="G186" i="1"/>
  <c r="G52" i="4" s="1"/>
  <c r="H172" i="1"/>
  <c r="U172" i="1"/>
  <c r="I40" i="6" s="1"/>
  <c r="O32" i="6"/>
  <c r="O33" i="6" s="1"/>
  <c r="AA172" i="1"/>
  <c r="O40" i="6" s="1"/>
  <c r="O19" i="6"/>
  <c r="O26" i="6" s="1"/>
  <c r="I31" i="4"/>
  <c r="O17" i="6"/>
  <c r="D30" i="6"/>
  <c r="H149" i="1"/>
  <c r="G18" i="4"/>
  <c r="G31" i="4"/>
  <c r="O30" i="6"/>
  <c r="D17" i="6"/>
  <c r="I34" i="4"/>
  <c r="G34" i="4"/>
  <c r="G40" i="4"/>
  <c r="D40" i="6"/>
  <c r="I27" i="4"/>
  <c r="G27" i="4"/>
  <c r="D26" i="6"/>
  <c r="I40" i="4" l="1"/>
  <c r="I44" i="4" s="1"/>
  <c r="H176" i="1"/>
  <c r="H186" i="1" s="1"/>
  <c r="I52" i="4" s="1"/>
  <c r="A48" i="6"/>
  <c r="A47" i="6"/>
  <c r="G44" i="4"/>
</calcChain>
</file>

<file path=xl/sharedStrings.xml><?xml version="1.0" encoding="utf-8"?>
<sst xmlns="http://schemas.openxmlformats.org/spreadsheetml/2006/main" count="1268" uniqueCount="562">
  <si>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</si>
  <si>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</si>
  <si>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</si>
  <si>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</si>
  <si>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</si>
  <si>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</si>
  <si>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</si>
  <si>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</si>
  <si>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</si>
  <si>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</si>
  <si>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</si>
  <si>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</si>
  <si>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</si>
  <si>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</si>
  <si>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</si>
  <si>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</si>
  <si>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</si>
  <si>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</si>
  <si>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</si>
  <si>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</si>
  <si>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</si>
  <si>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</si>
  <si>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</si>
  <si>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</si>
  <si>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</si>
  <si>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</si>
  <si>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</si>
  <si>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</si>
  <si>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Legal</t>
  </si>
  <si>
    <t>Audit</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</si>
  <si>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</si>
  <si>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</si>
  <si>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</si>
  <si>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</si>
  <si>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</si>
  <si>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</si>
  <si>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</si>
  <si>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</si>
  <si>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</si>
  <si>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</si>
  <si>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</si>
  <si>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</si>
  <si>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</si>
  <si>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</si>
  <si>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</si>
  <si>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</si>
  <si>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</si>
  <si>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</si>
  <si>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</si>
  <si>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</si>
  <si>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</si>
  <si>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</si>
  <si>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</si>
  <si>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</si>
  <si>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</si>
  <si>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</si>
  <si>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</si>
  <si>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</si>
  <si>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</si>
  <si>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</si>
  <si>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</si>
  <si>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</si>
  <si>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</si>
  <si>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</si>
  <si>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</si>
  <si>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</si>
  <si>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</si>
  <si>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</si>
  <si>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</si>
  <si>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</si>
  <si>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</si>
  <si>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</si>
  <si>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</si>
  <si>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</si>
  <si>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</si>
  <si>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</si>
  <si>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</si>
  <si>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</si>
  <si>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04.30</t>
  </si>
  <si>
    <t>H</t>
  </si>
  <si>
    <t>Canadian</t>
  </si>
  <si>
    <t>Non-canadian</t>
  </si>
  <si>
    <t>10.05</t>
  </si>
  <si>
    <t>10.15</t>
  </si>
  <si>
    <t>10.25</t>
  </si>
  <si>
    <t>10.95</t>
  </si>
  <si>
    <t>11.05</t>
  </si>
  <si>
    <t>11.15</t>
  </si>
  <si>
    <t>11.75</t>
  </si>
  <si>
    <t>11.95</t>
  </si>
  <si>
    <t>12.05</t>
  </si>
  <si>
    <t>12.15</t>
  </si>
  <si>
    <t>12.35</t>
  </si>
  <si>
    <t>12.55</t>
  </si>
  <si>
    <t>12.95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</si>
  <si>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</si>
  <si>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</si>
  <si>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</si>
  <si>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</si>
  <si>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</si>
  <si>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</si>
  <si>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</si>
  <si>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</si>
  <si>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</si>
  <si>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</si>
  <si>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</si>
  <si>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</si>
  <si>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</si>
  <si>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</si>
  <si>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</si>
  <si>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</si>
  <si>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</si>
  <si>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</si>
  <si>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</si>
  <si>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</si>
  <si>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</si>
  <si>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</si>
  <si>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</si>
  <si>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</si>
  <si>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05.05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</si>
  <si>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</si>
  <si>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</si>
  <si>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</si>
  <si>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</si>
  <si>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</si>
  <si>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</si>
  <si>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</si>
  <si>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</si>
  <si>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</si>
  <si>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</si>
  <si>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</si>
  <si>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</si>
  <si>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</si>
  <si>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</si>
  <si>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</si>
  <si>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</si>
  <si>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</si>
  <si>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</si>
  <si>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</si>
  <si>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</si>
  <si>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</si>
  <si>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</si>
  <si>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</si>
  <si>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</si>
  <si>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</si>
  <si>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</si>
  <si>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</si>
  <si>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</si>
  <si>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</si>
  <si>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</si>
  <si>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</si>
  <si>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</si>
  <si>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</si>
  <si>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</si>
  <si>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</si>
  <si>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</si>
  <si>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</si>
  <si>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</si>
  <si>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</si>
  <si>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</si>
  <si>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</si>
  <si>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</si>
  <si>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</si>
  <si>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</si>
  <si>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</si>
  <si>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</si>
  <si>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</si>
  <si>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</si>
  <si>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</si>
  <si>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</si>
  <si>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</si>
  <si>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</si>
  <si>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</si>
  <si>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</si>
  <si>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</si>
  <si>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</si>
  <si>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</si>
  <si>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</si>
  <si>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</si>
  <si>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</si>
  <si>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</si>
  <si>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</si>
  <si>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</si>
  <si>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</si>
  <si>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</si>
  <si>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</si>
  <si>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</si>
  <si>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</si>
  <si>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</si>
  <si>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</si>
  <si>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</si>
  <si>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</si>
  <si>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</si>
  <si>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</si>
  <si>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</si>
  <si>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Designer</t>
  </si>
  <si>
    <t>Interactive or game Designer</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</si>
  <si>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</si>
  <si>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</si>
  <si>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</si>
  <si>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</si>
  <si>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</si>
  <si>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</si>
  <si>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</si>
  <si>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</si>
  <si>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</si>
  <si>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</si>
  <si>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</si>
  <si>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</si>
  <si>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</si>
  <si>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</si>
  <si>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</si>
  <si>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</si>
  <si>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</si>
  <si>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</si>
  <si>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</si>
  <si>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</si>
  <si>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</si>
  <si>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</si>
  <si>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</si>
  <si>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05.30</t>
  </si>
  <si>
    <t>Insurance</t>
  </si>
  <si>
    <t>Phase II: Cost Report</t>
  </si>
  <si>
    <t>Cost Details</t>
  </si>
  <si>
    <t>Production Company:</t>
  </si>
  <si>
    <t>Producer(s):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</si>
  <si>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</si>
  <si>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</si>
  <si>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</si>
  <si>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</si>
  <si>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</si>
  <si>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</si>
  <si>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</si>
  <si>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Audio / Video Equipment and Materials</t>
  </si>
  <si>
    <t>Production Administration</t>
  </si>
  <si>
    <t>Producer's Signature</t>
  </si>
  <si>
    <t>Performers / Actresses / Actors (specify)</t>
  </si>
  <si>
    <t>Total Audio / Video Equipt / Materials</t>
  </si>
  <si>
    <t>Foreign Coproducer(s): indicate name(s) and country</t>
  </si>
  <si>
    <t>Allocation &amp; Origin Detail</t>
  </si>
  <si>
    <t xml:space="preserve">Foreign Coproducer(s): </t>
  </si>
  <si>
    <t>Date  ( YYYY / MM / DD )</t>
  </si>
  <si>
    <t xml:space="preserve">NOTE: The final funding total must match the final cost report total (whether or not it matches the original production estimate).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</si>
  <si>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</si>
  <si>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</si>
  <si>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</si>
  <si>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</si>
  <si>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</si>
  <si>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</si>
  <si>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</si>
  <si>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</si>
  <si>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</si>
  <si>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</si>
  <si>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</si>
  <si>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</si>
  <si>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</si>
  <si>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</si>
  <si>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</si>
  <si>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</si>
  <si>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</si>
  <si>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</si>
  <si>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</si>
  <si>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</si>
  <si>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</si>
  <si>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</si>
  <si>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</si>
  <si>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</si>
  <si>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Services (specify type) :</t>
  </si>
  <si>
    <t xml:space="preserve">Distributor(s)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</si>
  <si>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</si>
  <si>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</si>
  <si>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</si>
  <si>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</si>
  <si>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</si>
  <si>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</si>
  <si>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</si>
  <si>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</si>
  <si>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r>
      <rPr>
        <b/>
        <sz val="10"/>
        <rFont val="Arial"/>
        <family val="2"/>
      </rPr>
      <t xml:space="preserve">NOTE : "Total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b/>
        <u/>
        <sz val="10"/>
        <rFont val="Arial"/>
        <family val="2"/>
      </rPr>
      <t>For greater clarity, please include below all government assistance received for this project, whether or not this financial support was reinvested, in whole or in part, in the financial structure of the project listed above.</t>
    </r>
    <r>
      <rPr>
        <b/>
        <sz val="10"/>
        <rFont val="Arial"/>
        <family val="2"/>
      </rPr>
      <t xml:space="preserve">  </t>
    </r>
    <r>
      <rPr>
        <b/>
        <u/>
        <sz val="10"/>
        <rFont val="Arial"/>
        <family val="2"/>
      </rPr>
      <t>**Please note that all CMF support must be included in this form*.</t>
    </r>
  </si>
  <si>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</si>
  <si>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</si>
  <si>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</si>
  <si>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</si>
  <si>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</si>
  <si>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</si>
  <si>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</si>
  <si>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</si>
  <si>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</si>
  <si>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</si>
  <si>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</si>
  <si>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</si>
  <si>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</si>
  <si>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</si>
  <si>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</si>
  <si>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</si>
  <si>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</si>
  <si>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</si>
  <si>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</si>
  <si>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t>Coordinator</t>
  </si>
  <si>
    <t>10.57</t>
  </si>
  <si>
    <t>Marketing Specialist</t>
  </si>
  <si>
    <t xml:space="preserve">10.59 </t>
  </si>
  <si>
    <t>Media Relations Specialist</t>
  </si>
  <si>
    <t>10.80</t>
  </si>
  <si>
    <t>Focus Group</t>
  </si>
  <si>
    <t>Total Other Labour</t>
  </si>
  <si>
    <t>PLEASE ENTER DATA ONLY IN THE YELLOW CELLS - ALL AMOUNTS BEFORE APPLICABLE TAXES</t>
  </si>
  <si>
    <r>
      <rPr>
        <b/>
        <sz val="9"/>
        <rFont val="Arial"/>
        <family val="2"/>
      </rPr>
      <t xml:space="preserve">Note: </t>
    </r>
    <r>
      <rPr>
        <sz val="9"/>
        <rFont val="Arial"/>
        <family val="2"/>
      </rPr>
      <t>75% of expenses must be of Canadian origin.</t>
    </r>
  </si>
  <si>
    <t>Project Manager or Project Leader (non shareholder only)</t>
  </si>
  <si>
    <t>Addtl.Labour (specify)</t>
  </si>
  <si>
    <t>Accountant / Bookkeeper - for the project only</t>
  </si>
  <si>
    <r>
      <t xml:space="preserve">Stock Footage - Audio / Music </t>
    </r>
    <r>
      <rPr>
        <sz val="8"/>
        <rFont val="Arial"/>
        <family val="2"/>
      </rPr>
      <t>(Transfers)</t>
    </r>
  </si>
  <si>
    <r>
      <t xml:space="preserve">Stock Footage - Picture </t>
    </r>
    <r>
      <rPr>
        <sz val="8"/>
        <rFont val="Arial"/>
        <family val="2"/>
      </rPr>
      <t>(Transfers)</t>
    </r>
  </si>
  <si>
    <t>Consult CMF's Business Policies for the accounting and reporting requirements.</t>
  </si>
  <si>
    <t>SELECT COST ALLOCATION /
COST ORIGIN CHANGE</t>
  </si>
  <si>
    <r>
      <rPr>
        <b/>
        <sz val="9"/>
        <rFont val="Arial"/>
        <family val="2"/>
      </rPr>
      <t xml:space="preserve">At final cost, contingencies must be at $0. </t>
    </r>
    <r>
      <rPr>
        <sz val="9"/>
        <rFont val="Arial"/>
        <family val="2"/>
      </rPr>
      <t xml:space="preserve">Unforeseen expenses that have been incurred must be allocated to the above items. At final cost, if contingencies were not spent, they must remain at $0 and the total final costs will be less than the total budget. </t>
    </r>
  </si>
  <si>
    <t>-</t>
  </si>
  <si>
    <t>Instructions</t>
  </si>
  <si>
    <t>•</t>
  </si>
  <si>
    <t>Although locked, these tabs allow you to add signature and date.</t>
  </si>
  <si>
    <r>
      <t xml:space="preserve">Total Non-Canadian Final Financing ($) :                      </t>
    </r>
    <r>
      <rPr>
        <sz val="10"/>
        <rFont val="Arial"/>
        <family val="2"/>
      </rPr>
      <t>(For international coproductions only)</t>
    </r>
  </si>
  <si>
    <t xml:space="preserve">Publisher(s) (if applicable) </t>
  </si>
  <si>
    <t>ACC. #</t>
  </si>
  <si>
    <t>Make sure that the totals of the sub-sections in which rows have been added include the amounts of the new rows added.</t>
  </si>
  <si>
    <t>Pay attention to the error messages that may appear in red.</t>
  </si>
  <si>
    <r>
      <t>If you need to add rows to the "Cost Detail" tab, be sure to copy an</t>
    </r>
    <r>
      <rPr>
        <u/>
        <sz val="9"/>
        <rFont val="Arial"/>
        <family val="2"/>
      </rPr>
      <t xml:space="preserve"> entire row</t>
    </r>
    <r>
      <rPr>
        <sz val="9"/>
        <rFont val="Arial"/>
        <family val="2"/>
      </rPr>
      <t xml:space="preserve"> so that all the formulas are retained in the newly added row. </t>
    </r>
  </si>
  <si>
    <t>Note that this cost report contains formulas so if a new cost report line item needs to be added, please copy the entire line so that the formulas are preserved, from colum A to colum AB.</t>
  </si>
  <si>
    <t>For every tabs where a signature is required: do not write the name of the producer. Make sure to add a real signature or an electronic signature.</t>
  </si>
  <si>
    <t>Not budgeted</t>
  </si>
  <si>
    <t>No cost</t>
  </si>
  <si>
    <t>The other tabs are to be filled in manually, except for the project information which will be filled in automatically from the "Cost Details" tab.</t>
  </si>
  <si>
    <t>- Please submit the cost report for each foreign co-producer separately, making sure to indicate their respective exchange rates.</t>
  </si>
  <si>
    <t>- Also enter the amounts, in Canadian currency, in the appropriate yellow cells of the International Coproduction section in the "Cost Details" tab.</t>
  </si>
  <si>
    <t>TOTAL COSTS (CAD)</t>
  </si>
  <si>
    <t>VARIANCE (CAD)</t>
  </si>
  <si>
    <t xml:space="preserve"> TOTAL:</t>
  </si>
  <si>
    <t>GRAND  TOTAL CANADIAN:</t>
  </si>
  <si>
    <t>PRIOR CONCEPTUALIZATION COSTS (if financed by CMF):</t>
  </si>
  <si>
    <t>Project Title and CMF Number:</t>
  </si>
  <si>
    <r>
      <t xml:space="preserve">Please enter below any </t>
    </r>
    <r>
      <rPr>
        <i/>
        <u/>
        <sz val="10"/>
        <rFont val="Arial"/>
        <family val="2"/>
      </rPr>
      <t>other</t>
    </r>
    <r>
      <rPr>
        <i/>
        <sz val="10"/>
        <rFont val="Arial"/>
        <family val="2"/>
      </rPr>
      <t xml:space="preserve"> sources of government assistance received </t>
    </r>
  </si>
  <si>
    <t xml:space="preserve">The cost cannot exceed the amount specified in the final budget approved at contract if the person is a shareholder of the applicant, co-applicant or parent company. </t>
  </si>
  <si>
    <t>Corporate Overhead cannot exceed the amount specified in the final budget approved at contract.</t>
  </si>
  <si>
    <t>BUDGET (CAD)</t>
  </si>
  <si>
    <t xml:space="preserve">The "Summary Page" and "Allocation &amp; Origin" tabs are locked. These tabs will be automatically filled as per the information entered in the "Cost Detail" tab. </t>
  </si>
  <si>
    <t>International Incentives</t>
  </si>
  <si>
    <t>International Codevelopment</t>
  </si>
  <si>
    <t>GRAND TOTAL INTERNATIONAL CODEVELOPMENT:</t>
  </si>
  <si>
    <t>INTERNATIONAL CODEVELOPMENT (See instructions)</t>
  </si>
  <si>
    <t>INTERNATIONAL CODEVELOPMENT</t>
  </si>
  <si>
    <t>GRAND TOTAL OF INTERNATIONAL CODEVELOPMENT:</t>
  </si>
  <si>
    <t>PRIOR COSTS (if financed by CMF):</t>
  </si>
  <si>
    <t>GRAND TOTAL CANADIAN PORTION, INCLUDING PRIOR COSTS :</t>
  </si>
  <si>
    <t xml:space="preserve"> TOTAL :</t>
  </si>
  <si>
    <t>TOTAL - INTERNATIONAL PORTION:</t>
  </si>
  <si>
    <t>GRAND TOTAL - CANADIAN PORTION (including Conceptualization):</t>
  </si>
  <si>
    <t>TOTAL OF  INTERNATIONAL PORTION:</t>
  </si>
  <si>
    <t>PRIOR COSTS:</t>
  </si>
  <si>
    <t>International codevelopment:</t>
  </si>
  <si>
    <t>Please do not delete or hide rows in any tab.</t>
  </si>
  <si>
    <t>Testing Labour - SIRT</t>
  </si>
  <si>
    <t>Other (specify) originally 13.95 Community manager</t>
  </si>
  <si>
    <t>DoX</t>
  </si>
  <si>
    <t>HOLY CITY VR INC.</t>
  </si>
  <si>
    <t>Ordinary Income/Expense</t>
  </si>
  <si>
    <t>Income</t>
  </si>
  <si>
    <t>Total Income</t>
  </si>
  <si>
    <t>Cost of Goods Sold</t>
  </si>
  <si>
    <t>PRDUCTION COSTS</t>
  </si>
  <si>
    <t>DM_Section A_ Producer</t>
  </si>
  <si>
    <t>DM_(03) Project Proposal Prep</t>
  </si>
  <si>
    <t>DM_03.10 Researcher/ Wirter</t>
  </si>
  <si>
    <t>Total DM_(03) Project Proposal Prep</t>
  </si>
  <si>
    <t>Total DM_Section A_ Producer</t>
  </si>
  <si>
    <t>DM_Section B_ Production Team</t>
  </si>
  <si>
    <t>DM_(04) Key Roles</t>
  </si>
  <si>
    <t>DM_04.05 Development Finance</t>
  </si>
  <si>
    <t>DM_04.30 Interactive Director</t>
  </si>
  <si>
    <t>DM_04.35 Creative Director</t>
  </si>
  <si>
    <t>Total DM_(04) Key Roles</t>
  </si>
  <si>
    <t>DM_(05) Design Labour</t>
  </si>
  <si>
    <t>DM_05.25 Graphic Artist- 3D</t>
  </si>
  <si>
    <t>DM_05.95 Other</t>
  </si>
  <si>
    <t>Total DM_(05) Design Labour</t>
  </si>
  <si>
    <t>DM_(06) Programming Labour</t>
  </si>
  <si>
    <t>DM_06.05 Senior Programmer</t>
  </si>
  <si>
    <t>DM_06.10 Usability Architect</t>
  </si>
  <si>
    <t>DM_06.20 System Integrator</t>
  </si>
  <si>
    <t>Total DM_(06) Programming Labour</t>
  </si>
  <si>
    <t>DM_(09) Administration Labour</t>
  </si>
  <si>
    <t>DM_09.10 Accountant/Bookkeeper</t>
  </si>
  <si>
    <t>Total DM_(09) Administration Labour</t>
  </si>
  <si>
    <t>Total DM_Section B_ Production Team</t>
  </si>
  <si>
    <t>DM_Section_D_Exploitation Marke</t>
  </si>
  <si>
    <t>DM_(13) ExploitationMaintenance</t>
  </si>
  <si>
    <t>DM_13.95 Community Manager</t>
  </si>
  <si>
    <t>Total DM_(13) ExploitationMaintenance</t>
  </si>
  <si>
    <t>DM_(14) MARKTG/Promo/Publicity</t>
  </si>
  <si>
    <t>DM_14.95 Other</t>
  </si>
  <si>
    <t>Total DM_(14) MARKTG/Promo/Publicity</t>
  </si>
  <si>
    <t>Total DM_Section_D_Exploitation Marke</t>
  </si>
  <si>
    <t>DM_Section_E_Production Admin</t>
  </si>
  <si>
    <t>DM_15.60 Bank Service Fees</t>
  </si>
  <si>
    <t>DM_15.95 Other _Fringes</t>
  </si>
  <si>
    <t>Total DM_Section_E_Production Admin</t>
  </si>
  <si>
    <t>PRDUCTION COSTS - Other</t>
  </si>
  <si>
    <t>Total PRDUCTION COSTS</t>
  </si>
  <si>
    <t>Computer Software Expenses</t>
  </si>
  <si>
    <t>Computer Hardware Expenses</t>
  </si>
  <si>
    <t>Payroll Expenses</t>
  </si>
  <si>
    <t>General Journal</t>
  </si>
  <si>
    <t>23</t>
  </si>
  <si>
    <t>To re-allocate Jeel's payroll</t>
  </si>
  <si>
    <t>9</t>
  </si>
  <si>
    <t>30</t>
  </si>
  <si>
    <t>Total DM_06.05 Senior Programmer</t>
  </si>
  <si>
    <t>DM_06.25 Testing Labour</t>
  </si>
  <si>
    <t>13</t>
  </si>
  <si>
    <t>To re-allocate Emma's payroll</t>
  </si>
  <si>
    <t>32</t>
  </si>
  <si>
    <t>Total DM_06.25 Testing Labour</t>
  </si>
  <si>
    <t>Cheque</t>
  </si>
  <si>
    <t>Service Charge</t>
  </si>
  <si>
    <t>Total DM_15.60 Bank Service Fees</t>
  </si>
  <si>
    <t>Total DM_15.95 Other _Fringes</t>
  </si>
  <si>
    <t>11:17 AM</t>
  </si>
  <si>
    <t>Profit &amp; Loss Detail</t>
  </si>
  <si>
    <t>All Transactions</t>
  </si>
  <si>
    <t>Accrual Basis</t>
  </si>
  <si>
    <t>Type</t>
  </si>
  <si>
    <t>Date</t>
  </si>
  <si>
    <t>Num</t>
  </si>
  <si>
    <t>Adj</t>
  </si>
  <si>
    <t>Name</t>
  </si>
  <si>
    <t>Memo</t>
  </si>
  <si>
    <t>Class</t>
  </si>
  <si>
    <t>Clr</t>
  </si>
  <si>
    <t>Split</t>
  </si>
  <si>
    <t>Amount</t>
  </si>
  <si>
    <t>Invoice</t>
  </si>
  <si>
    <t>DoX-001</t>
  </si>
  <si>
    <t>CMF drawdown</t>
  </si>
  <si>
    <t>Accounts Receivable</t>
  </si>
  <si>
    <t>Deposit</t>
  </si>
  <si>
    <t>NB_DoX-1194426</t>
  </si>
  <si>
    <t>AJE-175</t>
  </si>
  <si>
    <t>Ö</t>
  </si>
  <si>
    <t>-SPLIT-</t>
  </si>
  <si>
    <t>Total DoX</t>
  </si>
  <si>
    <t>Bill</t>
  </si>
  <si>
    <t>1339</t>
  </si>
  <si>
    <t>Sweetbaby Inc.</t>
  </si>
  <si>
    <t>Accounts Payable</t>
  </si>
  <si>
    <t>Total DM_03.10 Researcher/ Wirter</t>
  </si>
  <si>
    <t>AJE-92</t>
  </si>
  <si>
    <t>To reallocate Keren Shanti's Payroll</t>
  </si>
  <si>
    <t>AJE-102</t>
  </si>
  <si>
    <t>AJE-104</t>
  </si>
  <si>
    <t>AJE-118</t>
  </si>
  <si>
    <t>AJE-160</t>
  </si>
  <si>
    <t>AJE-198</t>
  </si>
  <si>
    <t>AJE-204</t>
  </si>
  <si>
    <t>AJE-212</t>
  </si>
  <si>
    <t>AJE-227</t>
  </si>
  <si>
    <t>Total DM_04.05 Development Finance</t>
  </si>
  <si>
    <t>AJE-197</t>
  </si>
  <si>
    <t>To reallocate Jeel Patel's Payroll-</t>
  </si>
  <si>
    <t>Total DM_04.30 Interactive Director</t>
  </si>
  <si>
    <t>AJE-62</t>
  </si>
  <si>
    <t>To reallocate Nimrod Shanti's Payroll</t>
  </si>
  <si>
    <t>003</t>
  </si>
  <si>
    <t>MotiviUX, Inc.</t>
  </si>
  <si>
    <t>AJE-187</t>
  </si>
  <si>
    <t>To reallocate Nimrod Shanit's Payroll</t>
  </si>
  <si>
    <t>Total DM_04.35 Creative Director</t>
  </si>
  <si>
    <t>80235</t>
  </si>
  <si>
    <t>Victoria Freydin</t>
  </si>
  <si>
    <t>DoX- Non-CAD</t>
  </si>
  <si>
    <t>08-000179</t>
  </si>
  <si>
    <t>Blimey Ltd.</t>
  </si>
  <si>
    <t>Oury</t>
  </si>
  <si>
    <t>Total DM_05.25 Graphic Artist- 3D</t>
  </si>
  <si>
    <t>BRN- 16003</t>
  </si>
  <si>
    <t>Sheridan College Institute of Technology</t>
  </si>
  <si>
    <t>Avatars (Social Media &amp; Virtual Multiverses).</t>
  </si>
  <si>
    <t>Total DM_05.95 Other</t>
  </si>
  <si>
    <t>AJE-226</t>
  </si>
  <si>
    <t>01</t>
  </si>
  <si>
    <t>Itamar Sharmik</t>
  </si>
  <si>
    <t>Total DM_06.10 Usability Architect</t>
  </si>
  <si>
    <t>AJE-203</t>
  </si>
  <si>
    <t>AJE-211</t>
  </si>
  <si>
    <t>Total DM_06.20 System Integrator</t>
  </si>
  <si>
    <t>78/14092022</t>
  </si>
  <si>
    <t>INVR.SPACE GmbH</t>
  </si>
  <si>
    <t>Blimey Bookkeeping</t>
  </si>
  <si>
    <t>Total DM_09.10 Accountant/Bookkeeper</t>
  </si>
  <si>
    <t>Reimbursement</t>
  </si>
  <si>
    <t>Nimrod Shanit-</t>
  </si>
  <si>
    <t>Travel reimbursement- Air Canada</t>
  </si>
  <si>
    <t>Travel reimbursement- Wise Payments Canada Inc.</t>
  </si>
  <si>
    <t>Total DM_13.95 Community Manager</t>
  </si>
  <si>
    <t>AJE-128</t>
  </si>
  <si>
    <t>Hospitality- Credit Card Reconciliation from Sept.6, 2020 to Dec.31, 2022</t>
  </si>
  <si>
    <t>AJE-129</t>
  </si>
  <si>
    <t>Transportation-No HST- Credit Card Reconciliation from Sept.6, 2020 to Dec.31, 2022</t>
  </si>
  <si>
    <t>Travel-No HST- Credit Card Reconciliation from Sept.6, 2020 to Dec.31, 2022</t>
  </si>
  <si>
    <t>Total DM_14.95 Other</t>
  </si>
  <si>
    <t>DM_15.50 LEGAL</t>
  </si>
  <si>
    <t>0014</t>
  </si>
  <si>
    <t>Maria M. Rivas</t>
  </si>
  <si>
    <t>Accounts Payable - USD</t>
  </si>
  <si>
    <t>Total DM_15.50 LEGAL</t>
  </si>
  <si>
    <t>Holy City VR Inc.</t>
  </si>
  <si>
    <t>from production account</t>
  </si>
  <si>
    <t>wire fee</t>
  </si>
  <si>
    <t>to move DoX costs in FY2023 to DoX WIP</t>
  </si>
  <si>
    <t>to move DoX Non-CAD costs in FY2023 to DoX WIP</t>
  </si>
  <si>
    <t>AJE-252</t>
  </si>
  <si>
    <t>to move DoX costs in FY2024 to DoX WIP</t>
  </si>
  <si>
    <t>to move DoX Non-CAD costs in FY2024 to DoX WIP</t>
  </si>
  <si>
    <t>Total PRDUCTION COSTS - Other</t>
  </si>
  <si>
    <t>HCXR</t>
  </si>
  <si>
    <t>Total COGS</t>
  </si>
  <si>
    <t>Gross Profit</t>
  </si>
  <si>
    <t>Net Ordinary Income</t>
  </si>
  <si>
    <t>Net Income</t>
  </si>
  <si>
    <t>36</t>
  </si>
  <si>
    <t>To Accrue CMF final payment</t>
  </si>
  <si>
    <t>To Accrue SIRT in kind Services</t>
  </si>
  <si>
    <t>To Accrue Producer deferral</t>
  </si>
  <si>
    <t>DM_(01) Producer</t>
  </si>
  <si>
    <t>DM_01.05 Producer(s)</t>
  </si>
  <si>
    <t>Total DM_01.05 Producer(s)</t>
  </si>
  <si>
    <t>Total DM_(01) Producer</t>
  </si>
  <si>
    <t>To Accrue Nimrod Creative Director Fees</t>
  </si>
  <si>
    <t>DM_(08) Talent</t>
  </si>
  <si>
    <t>DM_08.05 Performers</t>
  </si>
  <si>
    <t>Total DM_08.05 Performers</t>
  </si>
  <si>
    <t>DM_08.10 Voice-Over Performers</t>
  </si>
  <si>
    <t>Total DM_08.10 Voice-Over Performers</t>
  </si>
  <si>
    <t>Total DM_(08) Talent</t>
  </si>
  <si>
    <t>To Accrue Bookkeeping fees</t>
  </si>
  <si>
    <t>DM_(10) Other Exploitation Labr</t>
  </si>
  <si>
    <t>DM_10.05 Consultants</t>
  </si>
  <si>
    <t>Total DM_10.05 Consultants</t>
  </si>
  <si>
    <t>Total DM_(10) Other Exploitation Labr</t>
  </si>
  <si>
    <t>DM_Section C_Equipment&amp;Material</t>
  </si>
  <si>
    <t>DM_(11) Equipment&amp;Materials</t>
  </si>
  <si>
    <t>DM_11.05 Computer Workstations</t>
  </si>
  <si>
    <t>Total DM_11.05 Computer Workstations</t>
  </si>
  <si>
    <t>DM_11.50 Software Licences</t>
  </si>
  <si>
    <t>Total DM_11.50 Software Licences</t>
  </si>
  <si>
    <t>Total DM_(11) Equipment&amp;Materials</t>
  </si>
  <si>
    <t>DM_(12) Audio/Video Equipment</t>
  </si>
  <si>
    <t>DM_12.10 Camera Equip. Rental</t>
  </si>
  <si>
    <t>Total DM_12.10 Camera Equip. Rental</t>
  </si>
  <si>
    <t>Total DM_(12) Audio/Video Equipment</t>
  </si>
  <si>
    <t>Total DM_Section C_Equipment&amp;Material</t>
  </si>
  <si>
    <t>BLIMEY</t>
  </si>
  <si>
    <t>Change to 12.10</t>
  </si>
  <si>
    <t>to assign to audit - 15.55</t>
  </si>
  <si>
    <t xml:space="preserve">Services (specify type) : </t>
  </si>
  <si>
    <r>
      <t>Start by filling in the "</t>
    </r>
    <r>
      <rPr>
        <sz val="9"/>
        <color theme="9"/>
        <rFont val="Arial"/>
        <family val="2"/>
      </rPr>
      <t>Cost details</t>
    </r>
    <r>
      <rPr>
        <sz val="9"/>
        <rFont val="Arial"/>
        <family val="2"/>
      </rPr>
      <t>" tab. Information entered in this tab will be automatically distributed to other tabs.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</si>
</sst>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 * #,##0_)\ &quot;$&quot;_ ;_ * \(#,##0\)\ &quot;$&quot;_ ;_ * &quot;-&quot;_)\ &quot;$&quot;_ ;_ @_ "/>
    <numFmt numFmtId="165" formatCode="_ * #,##0.00_)\ &quot;$&quot;_ ;_ * \(#,##0.00\)\ &quot;$&quot;_ ;_ * &quot;-&quot;??_)\ &quot;$&quot;_ ;_ @_ "/>
    <numFmt numFmtId="166" formatCode="00"/>
    <numFmt numFmtId="167" formatCode="_-* #,##0_-;* \(#,##0\)_-;_-* &quot;-&quot;_-;_-@_-"/>
    <numFmt numFmtId="168" formatCode="00.00"/>
    <numFmt numFmtId="169" formatCode="[$-1009]mmmm\ d\,\ yyyy;@"/>
    <numFmt numFmtId="170" formatCode="[$$-1009]#,##0"/>
    <numFmt numFmtId="171" formatCode="#,##0\ [$$-C0C]"/>
    <numFmt numFmtId="172" formatCode="_ * #,##0_)\ &quot;$&quot;_ ;_ * \(#,##0\)\ &quot;$&quot;_ ;_ * &quot;-&quot;??_)\ &quot;$&quot;_ ;_ @_ "/>
    <numFmt numFmtId="173" formatCode="_ * #,##0.0_)\ &quot;$&quot;_ ;_ * \(#,##0.0\)\ &quot;$&quot;_ ;_ * &quot;-&quot;??_)\ &quot;$&quot;_ ;_ @_ "/>
    <numFmt numFmtId="174" formatCode="mm/dd/yyyy"/>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u/>
      <sz val="10"/>
      <name val="Arial"/>
      <family val="2"/>
    </font>
    <font>
      <b/>
      <sz val="12"/>
      <name val="Arial"/>
      <family val="2"/>
    </font>
    <font>
      <sz val="10"/>
      <name val="Arial"/>
      <family val="2"/>
    </font>
    <font>
      <sz val="12"/>
      <color rgb="FF4C4C4C"/>
      <name val="Tahoma"/>
      <family val="2"/>
    </font>
    <font>
      <i/>
      <sz val="9"/>
      <name val="Arial"/>
      <family val="2"/>
    </font>
    <font>
      <b/>
      <sz val="9"/>
      <color rgb="FFFF0000"/>
      <name val="Arial"/>
      <family val="2"/>
    </font>
    <font>
      <i/>
      <sz val="10"/>
      <name val="Arial"/>
      <family val="2"/>
    </font>
    <font>
      <i/>
      <u/>
      <sz val="10"/>
      <name val="Arial"/>
      <family val="2"/>
    </font>
    <font>
      <sz val="10"/>
      <name val="Arial"/>
    </font>
    <font>
      <b/>
      <sz val="8"/>
      <color rgb="FF323232"/>
      <name val="Arial"/>
      <family val="2"/>
    </font>
    <font>
      <b/>
      <sz val="12"/>
      <color rgb="FF323232"/>
      <name val="Arial"/>
      <family val="2"/>
    </font>
    <font>
      <b/>
      <sz val="14"/>
      <color rgb="FF323232"/>
      <name val="Arial"/>
      <family val="2"/>
    </font>
    <font>
      <b/>
      <sz val="10"/>
      <color rgb="FF323232"/>
      <name val="Arial"/>
      <family val="2"/>
    </font>
    <font>
      <sz val="8"/>
      <color rgb="FF323232"/>
      <name val="Arial"/>
      <family val="2"/>
    </font>
    <font>
      <sz val="11"/>
      <color rgb="FF9C5700"/>
      <name val="Calibri"/>
      <family val="2"/>
      <scheme val="minor"/>
    </font>
    <font>
      <b/>
      <sz val="8"/>
      <color rgb="FF323232"/>
      <name val="Symbol"/>
      <family val="1"/>
      <charset val="2"/>
    </font>
    <font>
      <sz val="8"/>
      <color rgb="FF323232"/>
      <name val="Symbol"/>
      <family val="1"/>
      <charset val="2"/>
    </font>
    <font>
      <sz val="11"/>
      <color rgb="FF9C0006"/>
      <name val="Calibri"/>
      <family val="2"/>
      <scheme val="minor"/>
    </font>
    <font>
      <b/>
      <sz val="11"/>
      <color rgb="FFFF0000"/>
      <name val="Calibri"/>
      <family val="2"/>
      <scheme val="minor"/>
    </font>
    <font>
      <sz val="11"/>
      <name val="Calibri"/>
      <family val="2"/>
      <scheme val="minor"/>
    </font>
    <font>
      <sz val="9"/>
      <color theme="9"/>
      <name val="Arial"/>
      <family val="2"/>
    </font>
  </fonts>
  <fills count="14">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EB9C"/>
      </patternFill>
    </fill>
    <fill>
      <patternFill patternType="solid">
        <fgColor rgb="FFFFC7CE"/>
      </patternFill>
    </fill>
    <fill>
      <patternFill patternType="solid">
        <fgColor rgb="FFFFFF00"/>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ck">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right/>
      <top/>
      <bottom style="thick">
        <color indexed="64"/>
      </bottom>
      <diagonal/>
    </border>
    <border>
      <left/>
      <right/>
      <top style="medium">
        <color indexed="64"/>
      </top>
      <bottom style="double">
        <color indexed="64"/>
      </bottom>
      <diagonal/>
    </border>
  </borders>
  <cellStyleXfs count="9">
    <xf numFmtId="0" fontId="0" fillId="0" borderId="0"/>
    <xf numFmtId="165" fontId="23" fillId="0" borderId="0" applyFont="0" applyFill="0" applyBorder="0" applyAlignment="0" applyProtection="0"/>
    <xf numFmtId="0" fontId="3" fillId="0" borderId="0"/>
    <xf numFmtId="0" fontId="29" fillId="0" borderId="0"/>
    <xf numFmtId="0" fontId="35" fillId="11" borderId="0" applyNumberFormat="0" applyBorder="0" applyAlignment="0" applyProtection="0"/>
    <xf numFmtId="0" fontId="2" fillId="0" borderId="0"/>
    <xf numFmtId="43" fontId="29" fillId="0" borderId="0" applyFont="0" applyFill="0" applyBorder="0" applyAlignment="0" applyProtection="0"/>
    <xf numFmtId="0" fontId="38" fillId="12" borderId="0" applyNumberFormat="0" applyBorder="0" applyAlignment="0" applyProtection="0"/>
    <xf numFmtId="0" fontId="1" fillId="0" borderId="0"/>
  </cellStyleXfs>
  <cellXfs count="667">
    <xf numFmtId="0" fontId="0" fillId="0" borderId="0" xfId="0"/>
    <xf numFmtId="0" fontId="7" fillId="0" borderId="0" xfId="0" applyFont="1"/>
    <xf numFmtId="0" fontId="8" fillId="0" borderId="1" xfId="0" applyFont="1" applyBorder="1" applyAlignment="1">
      <alignment horizontal="center" vertical="center"/>
    </xf>
    <xf numFmtId="3" fontId="8" fillId="0" borderId="1" xfId="0" applyNumberFormat="1" applyFont="1" applyBorder="1" applyAlignment="1">
      <alignment horizontal="center" vertical="center"/>
    </xf>
    <xf numFmtId="3" fontId="9" fillId="0" borderId="1" xfId="0" applyNumberFormat="1" applyFont="1" applyBorder="1" applyAlignment="1">
      <alignment horizontal="center" vertical="center"/>
    </xf>
    <xf numFmtId="0" fontId="8" fillId="0" borderId="2" xfId="0" applyFont="1" applyBorder="1" applyAlignment="1">
      <alignment horizontal="center" vertical="center"/>
    </xf>
    <xf numFmtId="0" fontId="10" fillId="0" borderId="0" xfId="0" applyFont="1" applyAlignment="1">
      <alignment vertical="center"/>
    </xf>
    <xf numFmtId="0" fontId="5" fillId="0" borderId="0" xfId="0" applyFont="1" applyAlignment="1">
      <alignment vertical="center"/>
    </xf>
    <xf numFmtId="0" fontId="5" fillId="0" borderId="0" xfId="0" applyFont="1"/>
    <xf numFmtId="0" fontId="11" fillId="0" borderId="0" xfId="0" applyFont="1" applyAlignment="1">
      <alignment vertical="center"/>
    </xf>
    <xf numFmtId="0" fontId="8" fillId="0" borderId="0" xfId="0" applyFont="1" applyAlignment="1">
      <alignment vertical="center"/>
    </xf>
    <xf numFmtId="0" fontId="8" fillId="0" borderId="0" xfId="0" applyFont="1"/>
    <xf numFmtId="0" fontId="8" fillId="0" borderId="0" xfId="0" applyFont="1" applyAlignment="1">
      <alignment horizontal="center"/>
    </xf>
    <xf numFmtId="3" fontId="8" fillId="0" borderId="2" xfId="0" applyNumberFormat="1" applyFont="1" applyBorder="1" applyAlignment="1">
      <alignment horizontal="center" vertical="center"/>
    </xf>
    <xf numFmtId="3" fontId="9" fillId="0" borderId="2" xfId="0" applyNumberFormat="1" applyFont="1" applyBorder="1" applyAlignment="1">
      <alignment horizontal="center" vertical="center"/>
    </xf>
    <xf numFmtId="0" fontId="8" fillId="0" borderId="3" xfId="0" applyFont="1" applyBorder="1" applyAlignment="1">
      <alignment horizontal="center" vertical="center"/>
    </xf>
    <xf numFmtId="3" fontId="8" fillId="0" borderId="3" xfId="0" applyNumberFormat="1" applyFont="1" applyBorder="1" applyAlignment="1">
      <alignment horizontal="center" vertical="center"/>
    </xf>
    <xf numFmtId="3" fontId="9" fillId="0" borderId="3" xfId="0" applyNumberFormat="1" applyFont="1" applyBorder="1" applyAlignment="1">
      <alignment horizontal="center" vertical="center"/>
    </xf>
    <xf numFmtId="0" fontId="8" fillId="0" borderId="4" xfId="0" applyFont="1" applyBorder="1" applyAlignment="1">
      <alignment horizontal="center" vertical="center"/>
    </xf>
    <xf numFmtId="3" fontId="8" fillId="0" borderId="4" xfId="0" applyNumberFormat="1" applyFont="1" applyBorder="1" applyAlignment="1">
      <alignment horizontal="center" vertical="center"/>
    </xf>
    <xf numFmtId="3" fontId="9" fillId="0" borderId="4" xfId="0" applyNumberFormat="1" applyFont="1" applyBorder="1" applyAlignment="1">
      <alignment horizontal="center" vertical="center"/>
    </xf>
    <xf numFmtId="0" fontId="13" fillId="0" borderId="0" xfId="0" applyFont="1"/>
    <xf numFmtId="167" fontId="7" fillId="0" borderId="0" xfId="0" applyNumberFormat="1" applyFont="1" applyAlignment="1">
      <alignment vertical="center"/>
    </xf>
    <xf numFmtId="167" fontId="7" fillId="0" borderId="0" xfId="0" applyNumberFormat="1" applyFont="1" applyAlignment="1">
      <alignment horizontal="right" vertical="center"/>
    </xf>
    <xf numFmtId="2" fontId="7" fillId="0" borderId="0" xfId="0" applyNumberFormat="1" applyFont="1" applyAlignment="1">
      <alignment horizontal="center"/>
    </xf>
    <xf numFmtId="166" fontId="12" fillId="0" borderId="1" xfId="0" applyNumberFormat="1" applyFont="1" applyBorder="1" applyAlignment="1">
      <alignment horizontal="center"/>
    </xf>
    <xf numFmtId="0" fontId="13" fillId="0" borderId="0" xfId="0" applyFont="1" applyAlignment="1">
      <alignment vertical="center"/>
    </xf>
    <xf numFmtId="168" fontId="7" fillId="0" borderId="1" xfId="0" applyNumberFormat="1" applyFont="1" applyBorder="1" applyAlignment="1">
      <alignment horizontal="center"/>
    </xf>
    <xf numFmtId="0" fontId="7" fillId="0" borderId="1" xfId="0" applyFont="1" applyBorder="1"/>
    <xf numFmtId="167" fontId="7" fillId="0" borderId="1" xfId="0" applyNumberFormat="1" applyFont="1" applyBorder="1" applyAlignment="1">
      <alignment horizontal="right" vertical="center"/>
    </xf>
    <xf numFmtId="0" fontId="12" fillId="0" borderId="1" xfId="0" applyFont="1" applyBorder="1"/>
    <xf numFmtId="167" fontId="12" fillId="0" borderId="1" xfId="0" applyNumberFormat="1" applyFont="1" applyBorder="1" applyAlignment="1">
      <alignment horizontal="right" vertical="center"/>
    </xf>
    <xf numFmtId="167" fontId="7" fillId="0" borderId="0" xfId="0" applyNumberFormat="1" applyFont="1" applyAlignment="1">
      <alignment horizontal="center" vertical="center"/>
    </xf>
    <xf numFmtId="167" fontId="7" fillId="0" borderId="0" xfId="0" applyNumberFormat="1" applyFont="1"/>
    <xf numFmtId="167" fontId="7" fillId="0" borderId="0" xfId="0" applyNumberFormat="1" applyFont="1" applyAlignment="1">
      <alignment horizontal="right"/>
    </xf>
    <xf numFmtId="2" fontId="7" fillId="0" borderId="1" xfId="0" applyNumberFormat="1" applyFont="1" applyBorder="1" applyAlignment="1">
      <alignment horizontal="center"/>
    </xf>
    <xf numFmtId="2" fontId="12" fillId="0" borderId="1" xfId="0" applyNumberFormat="1" applyFont="1" applyBorder="1" applyAlignment="1">
      <alignment horizontal="center"/>
    </xf>
    <xf numFmtId="167" fontId="7" fillId="0" borderId="1" xfId="0" applyNumberFormat="1" applyFont="1" applyBorder="1" applyAlignment="1">
      <alignment horizontal="right"/>
    </xf>
    <xf numFmtId="2" fontId="7" fillId="0" borderId="0" xfId="0" applyNumberFormat="1" applyFont="1"/>
    <xf numFmtId="0" fontId="7" fillId="0" borderId="0" xfId="0" applyFont="1" applyAlignment="1">
      <alignment horizontal="left"/>
    </xf>
    <xf numFmtId="0" fontId="6" fillId="0" borderId="0" xfId="0" applyFont="1" applyAlignment="1">
      <alignment horizontal="left" indent="1"/>
    </xf>
    <xf numFmtId="0" fontId="6" fillId="0" borderId="0" xfId="0" applyFont="1"/>
    <xf numFmtId="49" fontId="15" fillId="0" borderId="0" xfId="0" applyNumberFormat="1" applyFont="1" applyProtection="1">
      <protection locked="0"/>
    </xf>
    <xf numFmtId="49" fontId="15" fillId="0" borderId="0" xfId="0" applyNumberFormat="1" applyFont="1" applyAlignment="1" applyProtection="1">
      <alignment horizontal="right"/>
      <protection locked="0"/>
    </xf>
    <xf numFmtId="3" fontId="8" fillId="0" borderId="0" xfId="0" applyNumberFormat="1" applyFont="1" applyAlignment="1">
      <alignment horizontal="center" vertical="center"/>
    </xf>
    <xf numFmtId="167" fontId="12" fillId="0" borderId="0" xfId="0" applyNumberFormat="1" applyFont="1" applyAlignment="1">
      <alignment horizontal="right" vertical="center"/>
    </xf>
    <xf numFmtId="0" fontId="7" fillId="0" borderId="6" xfId="0" applyFont="1" applyBorder="1"/>
    <xf numFmtId="0" fontId="12" fillId="0" borderId="6" xfId="0" applyFont="1" applyBorder="1"/>
    <xf numFmtId="167" fontId="12" fillId="0" borderId="2" xfId="0" applyNumberFormat="1" applyFont="1" applyBorder="1" applyAlignment="1">
      <alignment horizontal="right" vertical="center"/>
    </xf>
    <xf numFmtId="0" fontId="16" fillId="0" borderId="0" xfId="0" applyFont="1" applyAlignment="1">
      <alignment vertical="center"/>
    </xf>
    <xf numFmtId="0" fontId="12" fillId="0" borderId="0" xfId="0" applyFont="1"/>
    <xf numFmtId="0" fontId="9" fillId="0" borderId="1" xfId="0" applyFont="1" applyBorder="1" applyAlignment="1">
      <alignment horizontal="left" vertical="center"/>
    </xf>
    <xf numFmtId="2" fontId="13" fillId="0" borderId="15" xfId="0" applyNumberFormat="1" applyFont="1" applyBorder="1"/>
    <xf numFmtId="2" fontId="13" fillId="0" borderId="16" xfId="0" applyNumberFormat="1" applyFont="1" applyBorder="1"/>
    <xf numFmtId="167" fontId="13" fillId="0" borderId="17" xfId="0" applyNumberFormat="1" applyFont="1" applyBorder="1" applyAlignment="1">
      <alignment horizontal="right" vertical="center"/>
    </xf>
    <xf numFmtId="167" fontId="13" fillId="0" borderId="19" xfId="0" applyNumberFormat="1" applyFont="1" applyBorder="1" applyAlignment="1">
      <alignment horizontal="right" vertical="center"/>
    </xf>
    <xf numFmtId="167" fontId="8" fillId="0" borderId="5" xfId="0" applyNumberFormat="1" applyFont="1" applyBorder="1" applyAlignment="1">
      <alignment vertical="center"/>
    </xf>
    <xf numFmtId="167" fontId="9" fillId="0" borderId="5" xfId="0" applyNumberFormat="1" applyFont="1" applyBorder="1" applyAlignment="1">
      <alignment horizontal="right" vertical="center"/>
    </xf>
    <xf numFmtId="167" fontId="8" fillId="0" borderId="0" xfId="0" applyNumberFormat="1" applyFont="1" applyAlignment="1">
      <alignment horizontal="left" vertical="center"/>
    </xf>
    <xf numFmtId="0" fontId="8" fillId="0" borderId="0" xfId="0" applyFont="1" applyAlignment="1">
      <alignment horizontal="left" vertical="center"/>
    </xf>
    <xf numFmtId="167" fontId="8" fillId="0" borderId="0" xfId="0" applyNumberFormat="1" applyFont="1" applyAlignment="1">
      <alignment horizontal="right" vertical="center"/>
    </xf>
    <xf numFmtId="0" fontId="7" fillId="0" borderId="0" xfId="0" applyFont="1" applyProtection="1">
      <protection locked="0"/>
    </xf>
    <xf numFmtId="0" fontId="7" fillId="0" borderId="0" xfId="0" applyFont="1" applyAlignment="1" applyProtection="1">
      <alignment horizontal="left"/>
      <protection locked="0"/>
    </xf>
    <xf numFmtId="49" fontId="12" fillId="0" borderId="0" xfId="0" applyNumberFormat="1" applyFont="1" applyAlignment="1">
      <alignment horizontal="left"/>
    </xf>
    <xf numFmtId="38" fontId="12" fillId="0" borderId="0" xfId="0" applyNumberFormat="1" applyFont="1"/>
    <xf numFmtId="0" fontId="5" fillId="0" borderId="0" xfId="0" applyFont="1" applyProtection="1">
      <protection locked="0"/>
    </xf>
    <xf numFmtId="38" fontId="13" fillId="0" borderId="0" xfId="0" applyNumberFormat="1" applyFont="1"/>
    <xf numFmtId="0" fontId="13" fillId="0" borderId="0" xfId="0" applyFont="1" applyAlignment="1">
      <alignment horizontal="right"/>
    </xf>
    <xf numFmtId="166" fontId="8" fillId="0" borderId="1" xfId="0" applyNumberFormat="1" applyFont="1" applyBorder="1" applyAlignment="1">
      <alignment horizontal="center"/>
    </xf>
    <xf numFmtId="0" fontId="8" fillId="0" borderId="1" xfId="0" applyFont="1" applyBorder="1"/>
    <xf numFmtId="167" fontId="8" fillId="0" borderId="1" xfId="0" applyNumberFormat="1" applyFont="1" applyBorder="1" applyAlignment="1">
      <alignment horizontal="right"/>
    </xf>
    <xf numFmtId="167" fontId="8" fillId="0" borderId="22" xfId="0" applyNumberFormat="1" applyFont="1" applyBorder="1" applyAlignment="1">
      <alignment horizontal="right"/>
    </xf>
    <xf numFmtId="166" fontId="9" fillId="0" borderId="0" xfId="0" applyNumberFormat="1" applyFont="1" applyAlignment="1">
      <alignment horizontal="center"/>
    </xf>
    <xf numFmtId="0" fontId="9" fillId="0" borderId="1" xfId="0" applyFont="1" applyBorder="1"/>
    <xf numFmtId="0" fontId="9" fillId="0" borderId="0" xfId="0" applyFont="1"/>
    <xf numFmtId="166" fontId="8" fillId="0" borderId="0" xfId="0" applyNumberFormat="1" applyFont="1" applyAlignment="1">
      <alignment horizontal="center"/>
    </xf>
    <xf numFmtId="167" fontId="9" fillId="0" borderId="5" xfId="0" applyNumberFormat="1" applyFont="1" applyBorder="1"/>
    <xf numFmtId="167" fontId="8" fillId="0" borderId="0" xfId="0" applyNumberFormat="1" applyFont="1"/>
    <xf numFmtId="2" fontId="9" fillId="0" borderId="0" xfId="0" applyNumberFormat="1" applyFont="1" applyAlignment="1">
      <alignment horizontal="center"/>
    </xf>
    <xf numFmtId="2" fontId="8" fillId="0" borderId="0" xfId="0" applyNumberFormat="1" applyFont="1" applyAlignment="1">
      <alignment horizontal="center"/>
    </xf>
    <xf numFmtId="2" fontId="9" fillId="0" borderId="1" xfId="0" applyNumberFormat="1" applyFont="1" applyBorder="1" applyAlignment="1">
      <alignment horizontal="center"/>
    </xf>
    <xf numFmtId="0" fontId="5" fillId="0" borderId="0" xfId="0" applyFont="1" applyAlignment="1">
      <alignment horizontal="left"/>
    </xf>
    <xf numFmtId="167" fontId="8" fillId="0" borderId="6" xfId="0" applyNumberFormat="1" applyFont="1" applyBorder="1" applyAlignment="1">
      <alignment horizontal="right"/>
    </xf>
    <xf numFmtId="0" fontId="9" fillId="0" borderId="0" xfId="0" applyFont="1" applyAlignment="1">
      <alignment vertical="center"/>
    </xf>
    <xf numFmtId="0" fontId="17" fillId="0" borderId="0" xfId="0" applyFont="1" applyAlignment="1">
      <alignment horizontal="right" vertical="center"/>
    </xf>
    <xf numFmtId="49" fontId="14" fillId="0" borderId="0" xfId="0" applyNumberFormat="1" applyFont="1" applyAlignment="1">
      <alignment horizontal="center" vertical="center"/>
    </xf>
    <xf numFmtId="167" fontId="8" fillId="0" borderId="1" xfId="0" applyNumberFormat="1" applyFont="1" applyBorder="1" applyAlignment="1">
      <alignment vertical="center"/>
    </xf>
    <xf numFmtId="167" fontId="8" fillId="0" borderId="6" xfId="0" applyNumberFormat="1" applyFont="1" applyBorder="1" applyAlignment="1">
      <alignment vertical="center"/>
    </xf>
    <xf numFmtId="167" fontId="9" fillId="0" borderId="1" xfId="0" applyNumberFormat="1" applyFont="1" applyBorder="1" applyAlignment="1">
      <alignment horizontal="right" vertical="center"/>
    </xf>
    <xf numFmtId="167" fontId="9" fillId="0" borderId="6" xfId="0" applyNumberFormat="1" applyFont="1" applyBorder="1" applyAlignment="1">
      <alignment horizontal="right" vertical="center"/>
    </xf>
    <xf numFmtId="0" fontId="4" fillId="0" borderId="0" xfId="0" applyFont="1"/>
    <xf numFmtId="168" fontId="7" fillId="0" borderId="24" xfId="0" applyNumberFormat="1" applyFont="1" applyBorder="1" applyAlignment="1">
      <alignment horizontal="center"/>
    </xf>
    <xf numFmtId="167" fontId="7" fillId="0" borderId="24" xfId="0" applyNumberFormat="1" applyFont="1" applyBorder="1" applyAlignment="1">
      <alignment horizontal="right" vertical="center"/>
    </xf>
    <xf numFmtId="3" fontId="8" fillId="0" borderId="24" xfId="0" applyNumberFormat="1" applyFont="1" applyBorder="1" applyAlignment="1">
      <alignment horizontal="center" vertical="center"/>
    </xf>
    <xf numFmtId="168" fontId="7" fillId="0" borderId="9" xfId="0" applyNumberFormat="1" applyFont="1" applyBorder="1" applyAlignment="1">
      <alignment horizontal="center"/>
    </xf>
    <xf numFmtId="0" fontId="7" fillId="0" borderId="10" xfId="0" applyFont="1" applyBorder="1"/>
    <xf numFmtId="167" fontId="7" fillId="0" borderId="9" xfId="0" applyNumberFormat="1" applyFont="1" applyBorder="1" applyAlignment="1">
      <alignment horizontal="right" vertical="center"/>
    </xf>
    <xf numFmtId="166" fontId="12" fillId="0" borderId="24" xfId="0" applyNumberFormat="1" applyFont="1" applyBorder="1" applyAlignment="1">
      <alignment horizontal="center"/>
    </xf>
    <xf numFmtId="2" fontId="7" fillId="0" borderId="9" xfId="0" applyNumberFormat="1" applyFont="1" applyBorder="1" applyAlignment="1">
      <alignment horizontal="center"/>
    </xf>
    <xf numFmtId="2" fontId="12" fillId="4" borderId="13" xfId="0" applyNumberFormat="1" applyFont="1" applyFill="1" applyBorder="1" applyAlignment="1">
      <alignment horizontal="center"/>
    </xf>
    <xf numFmtId="167" fontId="12" fillId="4" borderId="14" xfId="0" applyNumberFormat="1" applyFont="1" applyFill="1" applyBorder="1" applyAlignment="1">
      <alignment horizontal="right"/>
    </xf>
    <xf numFmtId="167" fontId="12" fillId="4" borderId="1" xfId="0" applyNumberFormat="1" applyFont="1" applyFill="1" applyBorder="1"/>
    <xf numFmtId="167" fontId="12" fillId="4" borderId="6" xfId="0" applyNumberFormat="1" applyFont="1" applyFill="1" applyBorder="1"/>
    <xf numFmtId="167" fontId="12" fillId="4" borderId="22" xfId="0" applyNumberFormat="1" applyFont="1" applyFill="1" applyBorder="1"/>
    <xf numFmtId="0" fontId="12" fillId="0" borderId="0" xfId="0" applyFont="1" applyAlignment="1">
      <alignment horizontal="right"/>
    </xf>
    <xf numFmtId="0" fontId="4" fillId="0" borderId="8" xfId="0" applyFont="1" applyBorder="1" applyAlignment="1">
      <alignment horizontal="left"/>
    </xf>
    <xf numFmtId="0" fontId="0" fillId="0" borderId="8" xfId="0" applyBorder="1"/>
    <xf numFmtId="0" fontId="0" fillId="0" borderId="20" xfId="0" applyBorder="1"/>
    <xf numFmtId="0" fontId="7" fillId="5" borderId="0" xfId="0" applyFont="1" applyFill="1" applyAlignment="1">
      <alignment horizontal="left"/>
    </xf>
    <xf numFmtId="2" fontId="12" fillId="4" borderId="1" xfId="0" applyNumberFormat="1" applyFont="1" applyFill="1" applyBorder="1" applyAlignment="1">
      <alignment horizontal="center" vertical="center"/>
    </xf>
    <xf numFmtId="0" fontId="12" fillId="4" borderId="1" xfId="0" applyFont="1" applyFill="1" applyBorder="1" applyAlignment="1">
      <alignment vertical="center"/>
    </xf>
    <xf numFmtId="167" fontId="12" fillId="4" borderId="1" xfId="0" applyNumberFormat="1" applyFont="1" applyFill="1" applyBorder="1" applyAlignment="1">
      <alignment horizontal="center" vertical="center"/>
    </xf>
    <xf numFmtId="167" fontId="12" fillId="4" borderId="0" xfId="0" applyNumberFormat="1" applyFont="1" applyFill="1" applyAlignment="1">
      <alignment horizontal="center" vertical="center"/>
    </xf>
    <xf numFmtId="167" fontId="12" fillId="4" borderId="1" xfId="0" applyNumberFormat="1" applyFont="1" applyFill="1" applyBorder="1" applyAlignment="1">
      <alignment horizontal="center" vertical="center" wrapText="1"/>
    </xf>
    <xf numFmtId="167" fontId="9" fillId="4" borderId="1" xfId="0" applyNumberFormat="1" applyFont="1" applyFill="1" applyBorder="1" applyAlignment="1" applyProtection="1">
      <alignment horizontal="center" vertical="center" wrapText="1"/>
      <protection locked="0"/>
    </xf>
    <xf numFmtId="167" fontId="9" fillId="0" borderId="0" xfId="0" applyNumberFormat="1" applyFont="1" applyAlignment="1" applyProtection="1">
      <alignment horizontal="center" vertical="center" wrapText="1"/>
      <protection locked="0"/>
    </xf>
    <xf numFmtId="167" fontId="8" fillId="6" borderId="24" xfId="0" applyNumberFormat="1" applyFont="1" applyFill="1" applyBorder="1" applyAlignment="1" applyProtection="1">
      <alignment horizontal="center" wrapText="1"/>
      <protection locked="0"/>
    </xf>
    <xf numFmtId="167" fontId="7" fillId="6" borderId="1" xfId="0" applyNumberFormat="1" applyFont="1" applyFill="1" applyBorder="1" applyAlignment="1">
      <alignment vertical="center"/>
    </xf>
    <xf numFmtId="167" fontId="7" fillId="6" borderId="2" xfId="0" applyNumberFormat="1" applyFont="1" applyFill="1" applyBorder="1" applyAlignment="1">
      <alignment horizontal="center" vertical="center"/>
    </xf>
    <xf numFmtId="167" fontId="8" fillId="6" borderId="1" xfId="0" applyNumberFormat="1" applyFont="1" applyFill="1" applyBorder="1" applyAlignment="1" applyProtection="1">
      <alignment horizontal="center" wrapText="1"/>
      <protection locked="0"/>
    </xf>
    <xf numFmtId="167" fontId="7" fillId="6" borderId="1" xfId="0" applyNumberFormat="1" applyFont="1" applyFill="1" applyBorder="1" applyAlignment="1">
      <alignment horizontal="center" vertical="center"/>
    </xf>
    <xf numFmtId="167" fontId="7" fillId="6" borderId="1" xfId="0" applyNumberFormat="1" applyFont="1" applyFill="1" applyBorder="1"/>
    <xf numFmtId="0" fontId="8" fillId="4" borderId="1"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3" fontId="8" fillId="4" borderId="1" xfId="0" applyNumberFormat="1" applyFont="1" applyFill="1" applyBorder="1" applyAlignment="1">
      <alignment horizontal="center" vertical="center"/>
    </xf>
    <xf numFmtId="3" fontId="8" fillId="4" borderId="3" xfId="0" applyNumberFormat="1" applyFont="1" applyFill="1" applyBorder="1" applyAlignment="1">
      <alignment horizontal="center" vertical="center"/>
    </xf>
    <xf numFmtId="3" fontId="8" fillId="4" borderId="4" xfId="0" applyNumberFormat="1" applyFont="1" applyFill="1" applyBorder="1" applyAlignment="1">
      <alignment horizontal="center" vertical="center"/>
    </xf>
    <xf numFmtId="3" fontId="8" fillId="4" borderId="2" xfId="0" applyNumberFormat="1" applyFont="1" applyFill="1" applyBorder="1" applyAlignment="1">
      <alignment horizontal="center" vertical="center"/>
    </xf>
    <xf numFmtId="49" fontId="12" fillId="2" borderId="1" xfId="0" applyNumberFormat="1" applyFont="1" applyFill="1" applyBorder="1" applyAlignment="1">
      <alignment horizontal="center" vertical="center" wrapText="1"/>
    </xf>
    <xf numFmtId="167" fontId="12" fillId="2" borderId="1" xfId="0" applyNumberFormat="1" applyFont="1" applyFill="1" applyBorder="1" applyAlignment="1">
      <alignment horizontal="center" vertical="center" wrapText="1"/>
    </xf>
    <xf numFmtId="0" fontId="7" fillId="0" borderId="0" xfId="0" applyFont="1" applyAlignment="1">
      <alignment horizontal="center" vertical="center"/>
    </xf>
    <xf numFmtId="0" fontId="7" fillId="0" borderId="8" xfId="0" applyFont="1" applyBorder="1" applyAlignment="1">
      <alignment horizontal="center" vertical="center"/>
    </xf>
    <xf numFmtId="2" fontId="12" fillId="4" borderId="9" xfId="0" applyNumberFormat="1" applyFont="1" applyFill="1" applyBorder="1" applyAlignment="1">
      <alignment horizontal="center" vertical="center"/>
    </xf>
    <xf numFmtId="0" fontId="12" fillId="4" borderId="10" xfId="0" applyFont="1" applyFill="1" applyBorder="1" applyAlignment="1">
      <alignment horizontal="center" vertical="center"/>
    </xf>
    <xf numFmtId="0" fontId="12" fillId="4" borderId="11" xfId="0" applyFont="1" applyFill="1" applyBorder="1" applyAlignment="1">
      <alignment horizontal="center" vertical="center" wrapText="1"/>
    </xf>
    <xf numFmtId="0" fontId="12" fillId="0" borderId="5" xfId="0" applyFont="1" applyBorder="1" applyAlignment="1">
      <alignment horizontal="center" vertical="center" wrapText="1"/>
    </xf>
    <xf numFmtId="0" fontId="12" fillId="4" borderId="9" xfId="0" applyFont="1" applyFill="1" applyBorder="1" applyAlignment="1">
      <alignment horizontal="center" vertical="center"/>
    </xf>
    <xf numFmtId="0" fontId="16" fillId="0" borderId="0" xfId="0" applyFont="1" applyAlignment="1">
      <alignment horizontal="center" vertical="center"/>
    </xf>
    <xf numFmtId="0" fontId="12" fillId="0" borderId="0" xfId="0" applyFont="1" applyAlignment="1">
      <alignment horizontal="center" vertical="center"/>
    </xf>
    <xf numFmtId="0" fontId="8" fillId="0" borderId="20" xfId="0" applyFont="1" applyBorder="1"/>
    <xf numFmtId="167" fontId="8" fillId="0" borderId="20" xfId="0" applyNumberFormat="1" applyFont="1" applyBorder="1" applyAlignment="1">
      <alignment horizontal="right" vertical="center"/>
    </xf>
    <xf numFmtId="167" fontId="8" fillId="0" borderId="20" xfId="0" applyNumberFormat="1" applyFont="1" applyBorder="1" applyAlignment="1">
      <alignment horizontal="left" vertical="center"/>
    </xf>
    <xf numFmtId="167" fontId="8" fillId="0" borderId="20" xfId="0" applyNumberFormat="1" applyFont="1" applyBorder="1"/>
    <xf numFmtId="0" fontId="12" fillId="4" borderId="9"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0" borderId="0" xfId="0" applyFont="1" applyAlignment="1">
      <alignment vertical="center"/>
    </xf>
    <xf numFmtId="167" fontId="12" fillId="4" borderId="42" xfId="0" applyNumberFormat="1" applyFont="1" applyFill="1" applyBorder="1" applyAlignment="1">
      <alignment horizontal="right"/>
    </xf>
    <xf numFmtId="0" fontId="6" fillId="0" borderId="7" xfId="0" applyFont="1" applyBorder="1"/>
    <xf numFmtId="0" fontId="7" fillId="0" borderId="7" xfId="0" applyFont="1" applyBorder="1"/>
    <xf numFmtId="169" fontId="7" fillId="0" borderId="8" xfId="0" applyNumberFormat="1" applyFont="1" applyBorder="1" applyAlignment="1" applyProtection="1">
      <alignment horizontal="left"/>
      <protection locked="0"/>
    </xf>
    <xf numFmtId="0" fontId="12" fillId="0" borderId="0" xfId="0" applyFont="1" applyProtection="1">
      <protection locked="0"/>
    </xf>
    <xf numFmtId="167" fontId="7" fillId="6" borderId="23" xfId="0" applyNumberFormat="1" applyFont="1" applyFill="1" applyBorder="1" applyAlignment="1">
      <alignment vertical="center"/>
    </xf>
    <xf numFmtId="0" fontId="0" fillId="0" borderId="0" xfId="0" applyAlignment="1" applyProtection="1">
      <alignment horizontal="left"/>
      <protection locked="0"/>
    </xf>
    <xf numFmtId="167" fontId="13" fillId="0" borderId="0" xfId="0" applyNumberFormat="1" applyFont="1" applyAlignment="1">
      <alignment vertical="center"/>
    </xf>
    <xf numFmtId="2" fontId="4" fillId="0" borderId="0" xfId="0" applyNumberFormat="1" applyFont="1" applyAlignment="1">
      <alignment horizontal="center"/>
    </xf>
    <xf numFmtId="0" fontId="4" fillId="0" borderId="0" xfId="0" applyFont="1" applyAlignment="1">
      <alignment horizontal="left"/>
    </xf>
    <xf numFmtId="167" fontId="4" fillId="0" borderId="0" xfId="0" applyNumberFormat="1" applyFont="1"/>
    <xf numFmtId="167" fontId="4" fillId="0" borderId="0" xfId="0" applyNumberFormat="1" applyFont="1" applyAlignment="1">
      <alignment horizontal="right"/>
    </xf>
    <xf numFmtId="0" fontId="4" fillId="0" borderId="0" xfId="0" applyFont="1" applyAlignment="1">
      <alignment wrapText="1"/>
    </xf>
    <xf numFmtId="0" fontId="4" fillId="0" borderId="8" xfId="0" applyFont="1" applyBorder="1"/>
    <xf numFmtId="0" fontId="4" fillId="0" borderId="20" xfId="0" applyFont="1" applyBorder="1"/>
    <xf numFmtId="0" fontId="13" fillId="0" borderId="0" xfId="0" applyFont="1" applyAlignment="1">
      <alignment wrapText="1"/>
    </xf>
    <xf numFmtId="0" fontId="13" fillId="0" borderId="0" xfId="0" applyFont="1" applyAlignment="1">
      <alignment horizontal="center" vertical="center" wrapText="1"/>
    </xf>
    <xf numFmtId="0" fontId="13" fillId="0" borderId="0" xfId="0" applyFont="1" applyAlignment="1">
      <alignment vertical="center" wrapText="1"/>
    </xf>
    <xf numFmtId="0" fontId="4" fillId="0" borderId="0" xfId="0" applyFont="1" applyAlignment="1">
      <alignment horizontal="center" vertical="center" wrapText="1"/>
    </xf>
    <xf numFmtId="171" fontId="13" fillId="0" borderId="0" xfId="0" applyNumberFormat="1" applyFont="1" applyAlignment="1">
      <alignment horizontal="center" vertical="center" wrapText="1"/>
    </xf>
    <xf numFmtId="171" fontId="4" fillId="0" borderId="0" xfId="0" applyNumberFormat="1" applyFont="1" applyAlignment="1">
      <alignment horizontal="center" vertical="center" wrapText="1"/>
    </xf>
    <xf numFmtId="0" fontId="4" fillId="0" borderId="51" xfId="0" applyFont="1" applyBorder="1"/>
    <xf numFmtId="0" fontId="13" fillId="0" borderId="62" xfId="0" applyFont="1" applyBorder="1" applyAlignment="1">
      <alignment horizontal="center" vertical="center" wrapText="1"/>
    </xf>
    <xf numFmtId="0" fontId="4" fillId="0" borderId="0" xfId="0" applyFont="1" applyAlignment="1">
      <alignment horizontal="left" wrapText="1"/>
    </xf>
    <xf numFmtId="0" fontId="4" fillId="0" borderId="51" xfId="0" applyFont="1" applyBorder="1" applyAlignment="1">
      <alignment horizontal="right" wrapText="1"/>
    </xf>
    <xf numFmtId="0" fontId="4" fillId="0" borderId="0" xfId="0" applyFont="1" applyAlignment="1">
      <alignment horizontal="right" wrapText="1"/>
    </xf>
    <xf numFmtId="170" fontId="13" fillId="0" borderId="74" xfId="0" applyNumberFormat="1" applyFont="1" applyBorder="1" applyAlignment="1">
      <alignment horizontal="right" vertical="center" wrapText="1"/>
    </xf>
    <xf numFmtId="164" fontId="13" fillId="0" borderId="0" xfId="0" applyNumberFormat="1" applyFont="1" applyAlignment="1">
      <alignment horizontal="right" wrapText="1"/>
    </xf>
    <xf numFmtId="0" fontId="4" fillId="0" borderId="0" xfId="0" applyFont="1" applyAlignment="1">
      <alignment vertical="center"/>
    </xf>
    <xf numFmtId="0" fontId="4" fillId="0" borderId="26" xfId="0" applyFont="1" applyBorder="1" applyAlignment="1">
      <alignment vertical="center"/>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4" fillId="0" borderId="44" xfId="0" applyFont="1" applyBorder="1"/>
    <xf numFmtId="0" fontId="4" fillId="0" borderId="71" xfId="0" applyFont="1" applyBorder="1"/>
    <xf numFmtId="0" fontId="13" fillId="0" borderId="71" xfId="0" applyFont="1" applyBorder="1" applyAlignment="1">
      <alignment horizontal="right" vertical="center" wrapText="1"/>
    </xf>
    <xf numFmtId="0" fontId="4" fillId="0" borderId="71" xfId="0" applyFont="1" applyBorder="1" applyAlignment="1">
      <alignment vertical="center"/>
    </xf>
    <xf numFmtId="170" fontId="13" fillId="0" borderId="38" xfId="0" applyNumberFormat="1" applyFont="1" applyBorder="1" applyAlignment="1">
      <alignment horizontal="right" vertical="center" wrapText="1"/>
    </xf>
    <xf numFmtId="170" fontId="13" fillId="9" borderId="19" xfId="0" applyNumberFormat="1" applyFont="1" applyFill="1" applyBorder="1" applyAlignment="1">
      <alignment vertical="center" wrapText="1"/>
    </xf>
    <xf numFmtId="0" fontId="13" fillId="0" borderId="10" xfId="0" applyFont="1" applyBorder="1" applyAlignment="1">
      <alignment horizontal="center" vertical="center" wrapText="1"/>
    </xf>
    <xf numFmtId="0" fontId="4" fillId="0" borderId="8" xfId="0" applyFont="1" applyBorder="1" applyAlignment="1">
      <alignment vertical="center"/>
    </xf>
    <xf numFmtId="0" fontId="4" fillId="0" borderId="44" xfId="0" applyFont="1" applyBorder="1" applyAlignment="1">
      <alignment vertical="center"/>
    </xf>
    <xf numFmtId="0" fontId="4" fillId="0" borderId="71" xfId="0" applyFont="1" applyBorder="1" applyAlignment="1">
      <alignment horizontal="right" vertical="center" wrapText="1"/>
    </xf>
    <xf numFmtId="0" fontId="4" fillId="0" borderId="0" xfId="0" applyFont="1" applyAlignment="1">
      <alignment horizontal="left" vertical="center"/>
    </xf>
    <xf numFmtId="0" fontId="13" fillId="0" borderId="23" xfId="0" applyFont="1" applyBorder="1" applyAlignment="1">
      <alignment horizontal="center" vertical="center" wrapText="1"/>
    </xf>
    <xf numFmtId="10" fontId="4" fillId="0" borderId="80" xfId="0" applyNumberFormat="1" applyFont="1" applyBorder="1" applyAlignment="1">
      <alignment vertical="center" wrapText="1"/>
    </xf>
    <xf numFmtId="171" fontId="4" fillId="10" borderId="95" xfId="0" applyNumberFormat="1" applyFont="1" applyFill="1" applyBorder="1" applyAlignment="1">
      <alignment horizontal="right" vertical="center" wrapText="1"/>
    </xf>
    <xf numFmtId="10" fontId="4" fillId="10" borderId="67" xfId="0" applyNumberFormat="1" applyFont="1" applyFill="1" applyBorder="1" applyAlignment="1">
      <alignment vertical="center" wrapText="1"/>
    </xf>
    <xf numFmtId="0" fontId="13" fillId="0" borderId="71" xfId="0" applyFont="1" applyBorder="1" applyAlignment="1">
      <alignment horizontal="right" vertical="center"/>
    </xf>
    <xf numFmtId="0" fontId="13" fillId="0" borderId="72" xfId="0" applyFont="1" applyBorder="1" applyAlignment="1">
      <alignment horizontal="right" vertical="center"/>
    </xf>
    <xf numFmtId="0" fontId="13" fillId="0" borderId="73" xfId="0" applyFont="1" applyBorder="1" applyAlignment="1">
      <alignment horizontal="right" vertical="center"/>
    </xf>
    <xf numFmtId="170" fontId="13" fillId="9" borderId="88" xfId="0" applyNumberFormat="1" applyFont="1" applyFill="1" applyBorder="1" applyAlignment="1">
      <alignment horizontal="right" vertical="center" wrapText="1"/>
    </xf>
    <xf numFmtId="10" fontId="13" fillId="9" borderId="74" xfId="0" applyNumberFormat="1" applyFont="1" applyFill="1" applyBorder="1" applyAlignment="1">
      <alignment vertical="center" wrapText="1"/>
    </xf>
    <xf numFmtId="0" fontId="4" fillId="0" borderId="0" xfId="0" applyFont="1" applyAlignment="1">
      <alignment horizontal="center" vertical="top" wrapText="1"/>
    </xf>
    <xf numFmtId="0" fontId="4" fillId="0" borderId="0" xfId="0" applyFont="1" applyAlignment="1">
      <alignment horizontal="right" vertical="top" wrapText="1"/>
    </xf>
    <xf numFmtId="0" fontId="13" fillId="0" borderId="0" xfId="0" applyFont="1" applyAlignment="1">
      <alignment horizontal="left" wrapText="1"/>
    </xf>
    <xf numFmtId="0" fontId="21" fillId="0" borderId="0" xfId="0" applyFont="1" applyAlignment="1">
      <alignment horizontal="left" vertical="top" wrapText="1"/>
    </xf>
    <xf numFmtId="0" fontId="7" fillId="0" borderId="24" xfId="0" applyFont="1" applyBorder="1"/>
    <xf numFmtId="0" fontId="13" fillId="0" borderId="7" xfId="0" applyFont="1" applyBorder="1" applyAlignment="1">
      <alignment vertical="center"/>
    </xf>
    <xf numFmtId="168" fontId="7" fillId="0" borderId="6" xfId="0" applyNumberFormat="1" applyFont="1" applyBorder="1" applyAlignment="1">
      <alignment horizontal="left" vertical="center"/>
    </xf>
    <xf numFmtId="0" fontId="0" fillId="9" borderId="20" xfId="0" applyFill="1" applyBorder="1" applyAlignment="1">
      <alignment horizontal="left" vertical="center"/>
    </xf>
    <xf numFmtId="0" fontId="0" fillId="9" borderId="2" xfId="0" applyFill="1" applyBorder="1" applyAlignment="1">
      <alignment horizontal="left" vertical="center"/>
    </xf>
    <xf numFmtId="0" fontId="12" fillId="0" borderId="25" xfId="0" applyFont="1" applyBorder="1"/>
    <xf numFmtId="0" fontId="7" fillId="9" borderId="1" xfId="0" applyFont="1" applyFill="1" applyBorder="1" applyAlignment="1">
      <alignment horizontal="left" vertical="center" wrapText="1"/>
    </xf>
    <xf numFmtId="0" fontId="0" fillId="9" borderId="1" xfId="0" applyFill="1" applyBorder="1" applyAlignment="1">
      <alignment horizontal="left" vertical="center"/>
    </xf>
    <xf numFmtId="0" fontId="7" fillId="0" borderId="25" xfId="0" applyFont="1" applyBorder="1"/>
    <xf numFmtId="167" fontId="7" fillId="9" borderId="20" xfId="0" applyNumberFormat="1" applyFont="1" applyFill="1" applyBorder="1" applyAlignment="1">
      <alignment vertical="center"/>
    </xf>
    <xf numFmtId="0" fontId="17" fillId="9" borderId="20" xfId="0" applyFont="1" applyFill="1" applyBorder="1" applyAlignment="1">
      <alignment horizontal="right" vertical="center"/>
    </xf>
    <xf numFmtId="2" fontId="7" fillId="0" borderId="6" xfId="0" applyNumberFormat="1" applyFont="1" applyBorder="1" applyAlignment="1">
      <alignment horizontal="center"/>
    </xf>
    <xf numFmtId="167" fontId="7" fillId="9" borderId="20" xfId="0" applyNumberFormat="1" applyFont="1" applyFill="1" applyBorder="1" applyAlignment="1">
      <alignment horizontal="center" vertical="center"/>
    </xf>
    <xf numFmtId="167" fontId="7" fillId="9" borderId="20" xfId="0" applyNumberFormat="1" applyFont="1" applyFill="1" applyBorder="1" applyAlignment="1">
      <alignment horizontal="right" vertical="center"/>
    </xf>
    <xf numFmtId="167" fontId="8" fillId="9" borderId="20" xfId="0" applyNumberFormat="1" applyFont="1" applyFill="1" applyBorder="1" applyAlignment="1" applyProtection="1">
      <alignment horizontal="center" wrapText="1"/>
      <protection locked="0"/>
    </xf>
    <xf numFmtId="3" fontId="8" fillId="9" borderId="20" xfId="0" applyNumberFormat="1" applyFont="1" applyFill="1" applyBorder="1" applyAlignment="1">
      <alignment horizontal="center" vertical="center"/>
    </xf>
    <xf numFmtId="3" fontId="8" fillId="9" borderId="2" xfId="0" applyNumberFormat="1" applyFont="1" applyFill="1" applyBorder="1" applyAlignment="1">
      <alignment horizontal="center" vertical="center"/>
    </xf>
    <xf numFmtId="0" fontId="7" fillId="9" borderId="6" xfId="0" applyFont="1" applyFill="1" applyBorder="1" applyAlignment="1">
      <alignment vertical="center"/>
    </xf>
    <xf numFmtId="172" fontId="7" fillId="0" borderId="0" xfId="1" applyNumberFormat="1" applyFont="1" applyFill="1" applyBorder="1"/>
    <xf numFmtId="172" fontId="17" fillId="0" borderId="0" xfId="1" applyNumberFormat="1" applyFont="1" applyFill="1" applyBorder="1" applyAlignment="1" applyProtection="1">
      <alignment horizontal="right" vertical="center"/>
    </xf>
    <xf numFmtId="172" fontId="4" fillId="0" borderId="0" xfId="1" applyNumberFormat="1" applyFont="1" applyFill="1" applyBorder="1"/>
    <xf numFmtId="173" fontId="4" fillId="0" borderId="0" xfId="1" applyNumberFormat="1" applyFont="1" applyFill="1" applyBorder="1"/>
    <xf numFmtId="3" fontId="9" fillId="0" borderId="36" xfId="0" applyNumberFormat="1" applyFont="1" applyBorder="1" applyAlignment="1">
      <alignment horizontal="center" vertical="center"/>
    </xf>
    <xf numFmtId="3" fontId="9" fillId="0" borderId="37" xfId="0" applyNumberFormat="1" applyFont="1" applyBorder="1" applyAlignment="1">
      <alignment horizontal="center" vertical="center"/>
    </xf>
    <xf numFmtId="3" fontId="9" fillId="0" borderId="38" xfId="0" applyNumberFormat="1" applyFont="1" applyBorder="1" applyAlignment="1">
      <alignment horizontal="center" vertical="center"/>
    </xf>
    <xf numFmtId="0" fontId="24" fillId="0" borderId="0" xfId="0" applyFont="1" applyAlignment="1">
      <alignment horizontal="center" vertical="center"/>
    </xf>
    <xf numFmtId="0" fontId="7" fillId="6" borderId="11" xfId="0" applyFont="1" applyFill="1" applyBorder="1" applyAlignment="1">
      <alignment horizontal="right"/>
    </xf>
    <xf numFmtId="3" fontId="9" fillId="0" borderId="0" xfId="0" applyNumberFormat="1" applyFont="1" applyAlignment="1">
      <alignment horizontal="center" vertical="center"/>
    </xf>
    <xf numFmtId="167" fontId="13" fillId="0" borderId="100" xfId="0" applyNumberFormat="1" applyFont="1" applyBorder="1" applyAlignment="1">
      <alignment horizontal="right" vertical="center"/>
    </xf>
    <xf numFmtId="167" fontId="12" fillId="0" borderId="0" xfId="0" applyNumberFormat="1" applyFont="1"/>
    <xf numFmtId="0" fontId="12" fillId="0" borderId="0" xfId="0" applyFont="1" applyAlignment="1">
      <alignment horizontal="left"/>
    </xf>
    <xf numFmtId="167" fontId="12" fillId="0" borderId="0" xfId="0" applyNumberFormat="1" applyFont="1" applyAlignment="1">
      <alignment horizontal="right"/>
    </xf>
    <xf numFmtId="2" fontId="12" fillId="0" borderId="0" xfId="0" applyNumberFormat="1" applyFont="1" applyAlignment="1">
      <alignment horizontal="center"/>
    </xf>
    <xf numFmtId="0" fontId="12" fillId="0" borderId="0" xfId="0" applyFont="1" applyAlignment="1">
      <alignment horizontal="left" vertical="center"/>
    </xf>
    <xf numFmtId="167" fontId="8" fillId="0" borderId="7" xfId="0" applyNumberFormat="1" applyFont="1" applyBorder="1" applyAlignment="1">
      <alignment horizontal="right" vertical="center"/>
    </xf>
    <xf numFmtId="3" fontId="9" fillId="0" borderId="73" xfId="0" applyNumberFormat="1" applyFont="1" applyBorder="1" applyAlignment="1">
      <alignment horizontal="center" vertical="center"/>
    </xf>
    <xf numFmtId="173" fontId="8" fillId="0" borderId="39" xfId="1" applyNumberFormat="1" applyFont="1" applyFill="1" applyBorder="1" applyAlignment="1" applyProtection="1">
      <alignment horizontal="center" vertical="center"/>
    </xf>
    <xf numFmtId="173" fontId="8" fillId="0" borderId="40" xfId="1" applyNumberFormat="1" applyFont="1" applyFill="1" applyBorder="1" applyAlignment="1" applyProtection="1">
      <alignment horizontal="center" vertical="center"/>
    </xf>
    <xf numFmtId="173" fontId="8" fillId="0" borderId="41" xfId="1" applyNumberFormat="1" applyFont="1" applyFill="1" applyBorder="1" applyAlignment="1" applyProtection="1">
      <alignment horizontal="center" vertical="center"/>
    </xf>
    <xf numFmtId="167" fontId="12" fillId="0" borderId="0" xfId="0" applyNumberFormat="1" applyFont="1" applyAlignment="1">
      <alignment horizontal="center"/>
    </xf>
    <xf numFmtId="167" fontId="9" fillId="0" borderId="43" xfId="0" applyNumberFormat="1" applyFont="1" applyBorder="1" applyAlignment="1">
      <alignment horizontal="right" vertical="center"/>
    </xf>
    <xf numFmtId="0" fontId="8" fillId="0" borderId="7" xfId="0" applyFont="1" applyBorder="1"/>
    <xf numFmtId="167" fontId="12" fillId="4" borderId="23" xfId="0" applyNumberFormat="1" applyFont="1" applyFill="1" applyBorder="1"/>
    <xf numFmtId="167" fontId="8" fillId="0" borderId="11" xfId="0" applyNumberFormat="1" applyFont="1" applyBorder="1" applyAlignment="1">
      <alignment vertical="center"/>
    </xf>
    <xf numFmtId="167" fontId="9" fillId="0" borderId="0" xfId="0" applyNumberFormat="1" applyFont="1" applyAlignment="1">
      <alignment horizontal="right" vertical="center"/>
    </xf>
    <xf numFmtId="0" fontId="25" fillId="0" borderId="0" xfId="0" applyFont="1"/>
    <xf numFmtId="173" fontId="8" fillId="0" borderId="101" xfId="1" applyNumberFormat="1" applyFont="1" applyFill="1" applyBorder="1" applyAlignment="1" applyProtection="1">
      <alignment horizontal="center" vertical="center"/>
    </xf>
    <xf numFmtId="0" fontId="4" fillId="0" borderId="0" xfId="0" applyFont="1" applyAlignment="1">
      <alignment horizontal="center" vertical="center"/>
    </xf>
    <xf numFmtId="167" fontId="7" fillId="0" borderId="20" xfId="0" applyNumberFormat="1" applyFont="1" applyBorder="1"/>
    <xf numFmtId="172" fontId="7" fillId="3" borderId="1" xfId="1" applyNumberFormat="1" applyFont="1" applyFill="1" applyBorder="1" applyProtection="1"/>
    <xf numFmtId="167" fontId="8" fillId="9" borderId="1" xfId="0" applyNumberFormat="1" applyFont="1" applyFill="1" applyBorder="1" applyAlignment="1">
      <alignment vertical="center"/>
    </xf>
    <xf numFmtId="167" fontId="9" fillId="9" borderId="1" xfId="0" applyNumberFormat="1" applyFont="1" applyFill="1" applyBorder="1" applyAlignment="1">
      <alignment horizontal="right" vertical="center"/>
    </xf>
    <xf numFmtId="167" fontId="8" fillId="9" borderId="11" xfId="0" applyNumberFormat="1" applyFont="1" applyFill="1" applyBorder="1" applyAlignment="1">
      <alignment vertical="center"/>
    </xf>
    <xf numFmtId="167" fontId="9" fillId="9" borderId="11" xfId="0" applyNumberFormat="1" applyFont="1" applyFill="1" applyBorder="1" applyAlignment="1">
      <alignment horizontal="right" vertical="center"/>
    </xf>
    <xf numFmtId="167" fontId="9" fillId="9" borderId="6" xfId="0" applyNumberFormat="1" applyFont="1" applyFill="1" applyBorder="1" applyAlignment="1">
      <alignment horizontal="right" vertical="center"/>
    </xf>
    <xf numFmtId="167" fontId="9" fillId="9" borderId="6" xfId="0" applyNumberFormat="1" applyFont="1" applyFill="1" applyBorder="1"/>
    <xf numFmtId="167" fontId="9" fillId="9" borderId="11" xfId="0" applyNumberFormat="1" applyFont="1" applyFill="1" applyBorder="1"/>
    <xf numFmtId="167" fontId="9" fillId="9" borderId="1" xfId="0" applyNumberFormat="1" applyFont="1" applyFill="1" applyBorder="1" applyAlignment="1">
      <alignment horizontal="right"/>
    </xf>
    <xf numFmtId="167" fontId="9" fillId="9" borderId="6" xfId="0" applyNumberFormat="1" applyFont="1" applyFill="1" applyBorder="1" applyAlignment="1">
      <alignment horizontal="right"/>
    </xf>
    <xf numFmtId="167" fontId="9" fillId="9" borderId="22" xfId="0" applyNumberFormat="1" applyFont="1" applyFill="1" applyBorder="1" applyAlignment="1">
      <alignment horizontal="right"/>
    </xf>
    <xf numFmtId="167" fontId="9" fillId="9" borderId="1" xfId="0" applyNumberFormat="1" applyFont="1" applyFill="1" applyBorder="1"/>
    <xf numFmtId="172" fontId="7" fillId="3" borderId="1" xfId="1" applyNumberFormat="1" applyFont="1" applyFill="1" applyBorder="1" applyAlignment="1" applyProtection="1">
      <alignment horizontal="right"/>
    </xf>
    <xf numFmtId="167" fontId="7" fillId="6" borderId="11" xfId="0" applyNumberFormat="1" applyFont="1" applyFill="1" applyBorder="1" applyAlignment="1">
      <alignment vertical="center"/>
    </xf>
    <xf numFmtId="0" fontId="17" fillId="4" borderId="1" xfId="0" applyFont="1" applyFill="1" applyBorder="1" applyAlignment="1">
      <alignment horizontal="right" vertical="center"/>
    </xf>
    <xf numFmtId="0" fontId="5" fillId="4" borderId="1" xfId="0" applyFont="1" applyFill="1" applyBorder="1"/>
    <xf numFmtId="0" fontId="12" fillId="0" borderId="0" xfId="0" applyFont="1" applyAlignment="1">
      <alignment horizontal="center" vertical="center" wrapText="1"/>
    </xf>
    <xf numFmtId="167" fontId="13" fillId="7" borderId="38" xfId="0" applyNumberFormat="1" applyFont="1" applyFill="1" applyBorder="1" applyAlignment="1">
      <alignment vertical="center"/>
    </xf>
    <xf numFmtId="167" fontId="13" fillId="7" borderId="36" xfId="0" applyNumberFormat="1" applyFont="1" applyFill="1" applyBorder="1" applyAlignment="1">
      <alignment vertical="center"/>
    </xf>
    <xf numFmtId="2" fontId="13" fillId="7" borderId="36" xfId="0" applyNumberFormat="1" applyFont="1" applyFill="1" applyBorder="1" applyAlignment="1">
      <alignment horizontal="right" vertical="center"/>
    </xf>
    <xf numFmtId="0" fontId="7" fillId="0" borderId="8" xfId="0" applyFont="1" applyBorder="1" applyAlignment="1" applyProtection="1">
      <alignment horizontal="center"/>
      <protection locked="0"/>
    </xf>
    <xf numFmtId="0" fontId="6" fillId="0" borderId="0" xfId="0" applyFont="1" applyProtection="1">
      <protection locked="0"/>
    </xf>
    <xf numFmtId="0" fontId="25" fillId="0" borderId="0" xfId="0" applyFont="1" applyProtection="1">
      <protection locked="0"/>
    </xf>
    <xf numFmtId="167" fontId="7" fillId="0" borderId="0" xfId="0" applyNumberFormat="1" applyFont="1" applyProtection="1">
      <protection locked="0"/>
    </xf>
    <xf numFmtId="0" fontId="7" fillId="0" borderId="0" xfId="0" applyFont="1" applyAlignment="1" applyProtection="1">
      <alignment horizontal="center"/>
      <protection locked="0"/>
    </xf>
    <xf numFmtId="2" fontId="7" fillId="4" borderId="6" xfId="0" applyNumberFormat="1" applyFont="1" applyFill="1" applyBorder="1" applyAlignment="1">
      <alignment vertical="center"/>
    </xf>
    <xf numFmtId="167" fontId="12" fillId="4" borderId="1" xfId="0" applyNumberFormat="1" applyFont="1" applyFill="1" applyBorder="1" applyAlignment="1">
      <alignment vertical="center"/>
    </xf>
    <xf numFmtId="167" fontId="12" fillId="0" borderId="5" xfId="0" applyNumberFormat="1" applyFont="1" applyBorder="1" applyAlignment="1">
      <alignment vertical="center"/>
    </xf>
    <xf numFmtId="0" fontId="19" fillId="0" borderId="0" xfId="0" applyFont="1" applyProtection="1">
      <protection locked="0"/>
    </xf>
    <xf numFmtId="2" fontId="13" fillId="0" borderId="0" xfId="0" applyNumberFormat="1" applyFont="1" applyAlignment="1" applyProtection="1">
      <alignment horizontal="center" vertical="center"/>
      <protection locked="0"/>
    </xf>
    <xf numFmtId="167" fontId="13" fillId="0" borderId="0" xfId="0" applyNumberFormat="1" applyFont="1" applyAlignment="1" applyProtection="1">
      <alignment vertical="center"/>
      <protection locked="0"/>
    </xf>
    <xf numFmtId="0" fontId="0" fillId="0" borderId="8" xfId="0" applyBorder="1" applyProtection="1">
      <protection locked="0"/>
    </xf>
    <xf numFmtId="0" fontId="0" fillId="0" borderId="8" xfId="0" applyBorder="1" applyAlignment="1" applyProtection="1">
      <alignment horizontal="left"/>
      <protection locked="0"/>
    </xf>
    <xf numFmtId="0" fontId="26" fillId="0" borderId="0" xfId="0" applyFont="1"/>
    <xf numFmtId="167" fontId="7" fillId="4" borderId="1" xfId="0" applyNumberFormat="1" applyFont="1" applyFill="1" applyBorder="1"/>
    <xf numFmtId="0" fontId="13" fillId="4" borderId="2" xfId="0" applyFont="1" applyFill="1" applyBorder="1" applyAlignment="1">
      <alignment horizontal="right"/>
    </xf>
    <xf numFmtId="167" fontId="13" fillId="4" borderId="1" xfId="0" applyNumberFormat="1" applyFont="1" applyFill="1" applyBorder="1"/>
    <xf numFmtId="167" fontId="13" fillId="0" borderId="5" xfId="0" applyNumberFormat="1" applyFont="1" applyBorder="1"/>
    <xf numFmtId="0" fontId="13" fillId="4" borderId="1" xfId="0" applyFont="1" applyFill="1" applyBorder="1" applyAlignment="1">
      <alignment horizontal="right"/>
    </xf>
    <xf numFmtId="167" fontId="7" fillId="4" borderId="23" xfId="0" applyNumberFormat="1" applyFont="1" applyFill="1" applyBorder="1" applyAlignment="1">
      <alignment horizontal="right"/>
    </xf>
    <xf numFmtId="167" fontId="13" fillId="0" borderId="43" xfId="0" applyNumberFormat="1" applyFont="1" applyBorder="1"/>
    <xf numFmtId="167" fontId="12" fillId="0" borderId="0" xfId="0" applyNumberFormat="1" applyFont="1" applyAlignment="1">
      <alignment horizontal="center" vertical="center" wrapText="1"/>
    </xf>
    <xf numFmtId="167" fontId="13" fillId="0" borderId="0" xfId="0" applyNumberFormat="1" applyFont="1"/>
    <xf numFmtId="2" fontId="7" fillId="7" borderId="39" xfId="0" applyNumberFormat="1" applyFont="1" applyFill="1" applyBorder="1" applyAlignment="1">
      <alignment horizontal="center" vertical="center"/>
    </xf>
    <xf numFmtId="0" fontId="12" fillId="0" borderId="0" xfId="0" applyFont="1" applyAlignment="1">
      <alignment horizontal="right" vertical="center"/>
    </xf>
    <xf numFmtId="0" fontId="12" fillId="4" borderId="2" xfId="0" applyFont="1" applyFill="1" applyBorder="1" applyAlignment="1">
      <alignment horizontal="right" vertical="center"/>
    </xf>
    <xf numFmtId="2" fontId="4" fillId="4" borderId="6" xfId="0" applyNumberFormat="1" applyFont="1" applyFill="1" applyBorder="1"/>
    <xf numFmtId="0" fontId="5" fillId="0" borderId="8" xfId="0" applyFont="1" applyBorder="1" applyAlignment="1">
      <alignment horizontal="left"/>
    </xf>
    <xf numFmtId="0" fontId="5" fillId="0" borderId="20" xfId="0" applyFont="1" applyBorder="1"/>
    <xf numFmtId="0" fontId="5" fillId="0" borderId="20" xfId="0" applyFont="1" applyBorder="1" applyAlignment="1">
      <alignment horizontal="left"/>
    </xf>
    <xf numFmtId="0" fontId="9" fillId="0" borderId="0" xfId="0" applyFont="1" applyAlignment="1">
      <alignment horizontal="right"/>
    </xf>
    <xf numFmtId="0" fontId="7" fillId="0" borderId="7" xfId="0" applyFont="1" applyBorder="1" applyAlignment="1">
      <alignment horizontal="left"/>
    </xf>
    <xf numFmtId="0" fontId="7" fillId="0" borderId="8" xfId="0" applyFont="1" applyBorder="1"/>
    <xf numFmtId="0" fontId="12" fillId="4" borderId="9" xfId="0" applyFont="1" applyFill="1" applyBorder="1" applyAlignment="1">
      <alignment vertical="center"/>
    </xf>
    <xf numFmtId="167" fontId="9" fillId="0" borderId="1" xfId="0" applyNumberFormat="1" applyFont="1" applyBorder="1"/>
    <xf numFmtId="167" fontId="9" fillId="0" borderId="6" xfId="0" applyNumberFormat="1" applyFont="1" applyBorder="1"/>
    <xf numFmtId="167" fontId="12" fillId="4" borderId="12" xfId="0" applyNumberFormat="1" applyFont="1" applyFill="1" applyBorder="1" applyAlignment="1">
      <alignment horizontal="right"/>
    </xf>
    <xf numFmtId="167" fontId="12" fillId="0" borderId="12" xfId="0" applyNumberFormat="1" applyFont="1" applyBorder="1" applyAlignment="1">
      <alignment horizontal="right"/>
    </xf>
    <xf numFmtId="167" fontId="12" fillId="0" borderId="13" xfId="0" applyNumberFormat="1" applyFont="1" applyBorder="1" applyAlignment="1">
      <alignment horizontal="right"/>
    </xf>
    <xf numFmtId="167" fontId="12" fillId="0" borderId="5" xfId="0" applyNumberFormat="1" applyFont="1" applyBorder="1" applyAlignment="1">
      <alignment horizontal="right"/>
    </xf>
    <xf numFmtId="0" fontId="12" fillId="9" borderId="1" xfId="0" applyFont="1" applyFill="1" applyBorder="1"/>
    <xf numFmtId="2" fontId="12" fillId="4" borderId="6" xfId="0" applyNumberFormat="1" applyFont="1" applyFill="1" applyBorder="1" applyAlignment="1">
      <alignment horizontal="center"/>
    </xf>
    <xf numFmtId="167" fontId="12" fillId="4" borderId="1" xfId="0" applyNumberFormat="1" applyFont="1" applyFill="1" applyBorder="1" applyAlignment="1">
      <alignment horizontal="right"/>
    </xf>
    <xf numFmtId="2" fontId="7" fillId="7" borderId="103" xfId="0" applyNumberFormat="1" applyFont="1" applyFill="1" applyBorder="1" applyAlignment="1">
      <alignment horizontal="center" vertical="center"/>
    </xf>
    <xf numFmtId="167" fontId="7" fillId="7" borderId="62" xfId="0" applyNumberFormat="1" applyFont="1" applyFill="1" applyBorder="1" applyAlignment="1">
      <alignment horizontal="center" vertical="center" wrapText="1"/>
    </xf>
    <xf numFmtId="0" fontId="7" fillId="9" borderId="11" xfId="0" applyFont="1" applyFill="1" applyBorder="1" applyAlignment="1">
      <alignment horizontal="right"/>
    </xf>
    <xf numFmtId="167" fontId="7" fillId="9" borderId="23" xfId="0" applyNumberFormat="1" applyFont="1" applyFill="1" applyBorder="1" applyAlignment="1">
      <alignment vertical="center" wrapText="1"/>
    </xf>
    <xf numFmtId="167" fontId="7" fillId="9" borderId="28" xfId="0" applyNumberFormat="1" applyFont="1" applyFill="1" applyBorder="1" applyAlignment="1">
      <alignment vertical="center"/>
    </xf>
    <xf numFmtId="167" fontId="7" fillId="9" borderId="23" xfId="0" applyNumberFormat="1" applyFont="1" applyFill="1" applyBorder="1" applyAlignment="1">
      <alignment vertical="center"/>
    </xf>
    <xf numFmtId="167" fontId="13" fillId="7" borderId="104" xfId="0" applyNumberFormat="1" applyFont="1" applyFill="1" applyBorder="1" applyAlignment="1">
      <alignment vertical="center"/>
    </xf>
    <xf numFmtId="2" fontId="13" fillId="0" borderId="0" xfId="0" applyNumberFormat="1" applyFont="1" applyAlignment="1">
      <alignment horizontal="center" vertical="center"/>
    </xf>
    <xf numFmtId="0" fontId="0" fillId="0" borderId="0" xfId="0" applyAlignment="1">
      <alignment horizontal="left"/>
    </xf>
    <xf numFmtId="0" fontId="12" fillId="4" borderId="12" xfId="0" applyFont="1" applyFill="1" applyBorder="1" applyAlignment="1">
      <alignment horizontal="right" vertical="center"/>
    </xf>
    <xf numFmtId="0" fontId="9" fillId="0" borderId="1" xfId="0" applyFont="1" applyBorder="1" applyAlignment="1">
      <alignment horizontal="right"/>
    </xf>
    <xf numFmtId="0" fontId="12" fillId="4" borderId="21" xfId="0" applyFont="1" applyFill="1" applyBorder="1" applyAlignment="1">
      <alignment horizontal="right" vertical="center"/>
    </xf>
    <xf numFmtId="0" fontId="12" fillId="0" borderId="1" xfId="0" applyFont="1" applyBorder="1" applyAlignment="1">
      <alignment horizontal="right"/>
    </xf>
    <xf numFmtId="0" fontId="0" fillId="0" borderId="0" xfId="0" applyAlignment="1">
      <alignment horizontal="center"/>
    </xf>
    <xf numFmtId="167" fontId="7" fillId="0" borderId="7" xfId="0" applyNumberFormat="1" applyFont="1" applyBorder="1"/>
    <xf numFmtId="167" fontId="12" fillId="0" borderId="0" xfId="0" applyNumberFormat="1" applyFont="1" applyAlignment="1">
      <alignment horizontal="center" vertical="center"/>
    </xf>
    <xf numFmtId="170" fontId="4" fillId="10" borderId="91" xfId="0" applyNumberFormat="1" applyFont="1" applyFill="1" applyBorder="1" applyAlignment="1">
      <alignment horizontal="right" vertical="center" wrapText="1"/>
    </xf>
    <xf numFmtId="10" fontId="4" fillId="10" borderId="80" xfId="0" applyNumberFormat="1" applyFont="1" applyFill="1" applyBorder="1" applyAlignment="1">
      <alignment vertical="center" wrapText="1"/>
    </xf>
    <xf numFmtId="167" fontId="7" fillId="7" borderId="41" xfId="0" applyNumberFormat="1" applyFont="1" applyFill="1" applyBorder="1" applyAlignment="1">
      <alignment horizontal="center" vertical="center" wrapText="1"/>
    </xf>
    <xf numFmtId="0" fontId="7" fillId="7" borderId="102" xfId="0" applyFont="1" applyFill="1" applyBorder="1" applyAlignment="1">
      <alignment horizontal="center" vertical="center" wrapText="1"/>
    </xf>
    <xf numFmtId="0" fontId="7" fillId="0" borderId="0" xfId="0" applyFont="1" applyAlignment="1">
      <alignment horizontal="center" vertical="center" wrapText="1"/>
    </xf>
    <xf numFmtId="0" fontId="7" fillId="7" borderId="105" xfId="0" applyFont="1" applyFill="1" applyBorder="1" applyAlignment="1">
      <alignment horizontal="center" vertical="center" wrapText="1"/>
    </xf>
    <xf numFmtId="49" fontId="12" fillId="4" borderId="1" xfId="0" applyNumberFormat="1" applyFont="1" applyFill="1" applyBorder="1" applyAlignment="1">
      <alignment horizontal="center" vertical="center" wrapText="1"/>
    </xf>
    <xf numFmtId="49" fontId="12" fillId="4" borderId="6" xfId="0" applyNumberFormat="1" applyFont="1" applyFill="1" applyBorder="1" applyAlignment="1">
      <alignment horizontal="center" vertical="center" wrapText="1"/>
    </xf>
    <xf numFmtId="49" fontId="12" fillId="4" borderId="11" xfId="0" applyNumberFormat="1" applyFont="1" applyFill="1" applyBorder="1" applyAlignment="1">
      <alignment horizontal="center" vertical="center" wrapText="1"/>
    </xf>
    <xf numFmtId="167" fontId="7" fillId="7" borderId="39" xfId="0" applyNumberFormat="1" applyFont="1" applyFill="1" applyBorder="1" applyAlignment="1">
      <alignment horizontal="center" vertical="center" wrapText="1"/>
    </xf>
    <xf numFmtId="2" fontId="12" fillId="7" borderId="45" xfId="0" applyNumberFormat="1" applyFont="1" applyFill="1" applyBorder="1" applyAlignment="1">
      <alignment horizontal="right" vertical="center"/>
    </xf>
    <xf numFmtId="49" fontId="30" fillId="0" borderId="0" xfId="0" applyNumberFormat="1" applyFont="1"/>
    <xf numFmtId="174" fontId="30" fillId="0" borderId="0" xfId="0" applyNumberFormat="1" applyFont="1"/>
    <xf numFmtId="39" fontId="30" fillId="0" borderId="0" xfId="0" applyNumberFormat="1" applyFont="1"/>
    <xf numFmtId="49" fontId="34" fillId="0" borderId="0" xfId="0" applyNumberFormat="1" applyFont="1"/>
    <xf numFmtId="174" fontId="34" fillId="0" borderId="0" xfId="0" applyNumberFormat="1" applyFont="1"/>
    <xf numFmtId="39" fontId="34" fillId="0" borderId="0" xfId="0" applyNumberFormat="1" applyFont="1"/>
    <xf numFmtId="39" fontId="34" fillId="0" borderId="33" xfId="0" applyNumberFormat="1" applyFont="1" applyBorder="1"/>
    <xf numFmtId="39" fontId="34" fillId="0" borderId="16" xfId="0" applyNumberFormat="1" applyFont="1" applyBorder="1"/>
    <xf numFmtId="49" fontId="0" fillId="0" borderId="0" xfId="0" applyNumberFormat="1"/>
    <xf numFmtId="49" fontId="31" fillId="0" borderId="0" xfId="0" applyNumberFormat="1" applyFont="1" applyAlignment="1">
      <alignment horizontal="centerContinuous"/>
    </xf>
    <xf numFmtId="49" fontId="0" fillId="0" borderId="0" xfId="0" applyNumberFormat="1" applyAlignment="1">
      <alignment horizontal="centerContinuous"/>
    </xf>
    <xf numFmtId="49" fontId="30" fillId="0" borderId="0" xfId="0" applyNumberFormat="1" applyFont="1" applyAlignment="1">
      <alignment horizontal="right"/>
    </xf>
    <xf numFmtId="49" fontId="32" fillId="0" borderId="0" xfId="0" applyNumberFormat="1" applyFont="1" applyAlignment="1">
      <alignment horizontal="centerContinuous"/>
    </xf>
    <xf numFmtId="174" fontId="30" fillId="0" borderId="0" xfId="0" applyNumberFormat="1" applyFont="1" applyAlignment="1">
      <alignment horizontal="right"/>
    </xf>
    <xf numFmtId="49" fontId="33" fillId="0" borderId="0" xfId="0" applyNumberFormat="1" applyFont="1" applyAlignment="1">
      <alignment horizontal="centerContinuous"/>
    </xf>
    <xf numFmtId="49" fontId="0" fillId="0" borderId="0" xfId="0" applyNumberFormat="1" applyAlignment="1">
      <alignment horizontal="center"/>
    </xf>
    <xf numFmtId="49" fontId="30" fillId="0" borderId="107" xfId="0" applyNumberFormat="1" applyFont="1" applyBorder="1" applyAlignment="1">
      <alignment horizontal="center"/>
    </xf>
    <xf numFmtId="49" fontId="36" fillId="0" borderId="0" xfId="0" applyNumberFormat="1" applyFont="1"/>
    <xf numFmtId="49" fontId="37" fillId="0" borderId="0" xfId="0" applyNumberFormat="1" applyFont="1"/>
    <xf numFmtId="49" fontId="34" fillId="0" borderId="0" xfId="0" applyNumberFormat="1" applyFont="1" applyAlignment="1">
      <alignment horizontal="centerContinuous"/>
    </xf>
    <xf numFmtId="49" fontId="37" fillId="0" borderId="0" xfId="0" applyNumberFormat="1" applyFont="1" applyAlignment="1">
      <alignment horizontal="centerContinuous"/>
    </xf>
    <xf numFmtId="39" fontId="0" fillId="0" borderId="0" xfId="0" applyNumberFormat="1"/>
    <xf numFmtId="39" fontId="34" fillId="0" borderId="71" xfId="0" applyNumberFormat="1" applyFont="1" applyBorder="1"/>
    <xf numFmtId="43" fontId="0" fillId="0" borderId="0" xfId="6" applyFont="1"/>
    <xf numFmtId="39" fontId="30" fillId="0" borderId="108" xfId="0" applyNumberFormat="1" applyFont="1" applyBorder="1"/>
    <xf numFmtId="0" fontId="30" fillId="0" borderId="0" xfId="0" applyFont="1"/>
    <xf numFmtId="39" fontId="34" fillId="13" borderId="0" xfId="0" applyNumberFormat="1" applyFont="1" applyFill="1"/>
    <xf numFmtId="0" fontId="1" fillId="0" borderId="0" xfId="8"/>
    <xf numFmtId="49" fontId="1" fillId="0" borderId="0" xfId="8" applyNumberFormat="1"/>
    <xf numFmtId="49" fontId="30" fillId="0" borderId="0" xfId="8" applyNumberFormat="1" applyFont="1"/>
    <xf numFmtId="174" fontId="30" fillId="0" borderId="0" xfId="8" applyNumberFormat="1" applyFont="1"/>
    <xf numFmtId="39" fontId="30" fillId="0" borderId="0" xfId="8" applyNumberFormat="1" applyFont="1"/>
    <xf numFmtId="49" fontId="34" fillId="0" borderId="0" xfId="8" applyNumberFormat="1" applyFont="1"/>
    <xf numFmtId="174" fontId="34" fillId="0" borderId="0" xfId="8" applyNumberFormat="1" applyFont="1"/>
    <xf numFmtId="39" fontId="34" fillId="0" borderId="0" xfId="8" applyNumberFormat="1" applyFont="1"/>
    <xf numFmtId="39" fontId="34" fillId="0" borderId="16" xfId="8" applyNumberFormat="1" applyFont="1" applyBorder="1"/>
    <xf numFmtId="39" fontId="34" fillId="0" borderId="33" xfId="8" applyNumberFormat="1" applyFont="1" applyBorder="1"/>
    <xf numFmtId="39" fontId="30" fillId="0" borderId="108" xfId="8" applyNumberFormat="1" applyFont="1" applyBorder="1"/>
    <xf numFmtId="49" fontId="1" fillId="0" borderId="0" xfId="8" applyNumberFormat="1" applyAlignment="1">
      <alignment horizontal="center"/>
    </xf>
    <xf numFmtId="49" fontId="30" fillId="0" borderId="107" xfId="8" applyNumberFormat="1" applyFont="1" applyBorder="1" applyAlignment="1">
      <alignment horizontal="center"/>
    </xf>
    <xf numFmtId="39" fontId="34" fillId="13" borderId="71" xfId="0" applyNumberFormat="1" applyFont="1" applyFill="1" applyBorder="1"/>
    <xf numFmtId="39" fontId="34" fillId="13" borderId="0" xfId="8" applyNumberFormat="1" applyFont="1" applyFill="1"/>
    <xf numFmtId="39" fontId="34" fillId="13" borderId="71" xfId="8" applyNumberFormat="1" applyFont="1" applyFill="1" applyBorder="1"/>
    <xf numFmtId="39" fontId="34" fillId="13" borderId="33" xfId="0" applyNumberFormat="1" applyFont="1" applyFill="1" applyBorder="1"/>
    <xf numFmtId="39" fontId="34" fillId="13" borderId="16" xfId="0" applyNumberFormat="1" applyFont="1" applyFill="1" applyBorder="1"/>
    <xf numFmtId="39" fontId="34" fillId="13" borderId="16" xfId="8" applyNumberFormat="1" applyFont="1" applyFill="1" applyBorder="1"/>
    <xf numFmtId="39" fontId="34" fillId="13" borderId="33" xfId="8" applyNumberFormat="1" applyFont="1" applyFill="1" applyBorder="1"/>
    <xf numFmtId="39" fontId="30" fillId="13" borderId="0" xfId="8" applyNumberFormat="1" applyFont="1" applyFill="1"/>
    <xf numFmtId="49" fontId="17" fillId="13" borderId="0" xfId="0" applyNumberFormat="1" applyFont="1" applyFill="1"/>
    <xf numFmtId="49" fontId="38" fillId="12" borderId="0" xfId="7" applyNumberFormat="1"/>
    <xf numFmtId="174" fontId="38" fillId="12" borderId="0" xfId="7" applyNumberFormat="1"/>
    <xf numFmtId="39" fontId="38" fillId="12" borderId="0" xfId="7" applyNumberFormat="1"/>
    <xf numFmtId="49" fontId="38" fillId="12" borderId="0" xfId="7" applyNumberFormat="1" applyAlignment="1">
      <alignment horizontal="centerContinuous"/>
    </xf>
    <xf numFmtId="39" fontId="38" fillId="12" borderId="33" xfId="7" applyNumberFormat="1" applyBorder="1"/>
    <xf numFmtId="39" fontId="38" fillId="12" borderId="16" xfId="7" applyNumberFormat="1" applyBorder="1"/>
    <xf numFmtId="49" fontId="39" fillId="13" borderId="0" xfId="8" applyNumberFormat="1" applyFont="1" applyFill="1"/>
    <xf numFmtId="167" fontId="5" fillId="0" borderId="0" xfId="0" applyNumberFormat="1" applyFont="1" applyProtection="1">
      <protection locked="0"/>
    </xf>
    <xf numFmtId="10" fontId="0" fillId="0" borderId="0" xfId="0" applyNumberFormat="1"/>
    <xf numFmtId="14" fontId="7" fillId="0" borderId="8" xfId="0" applyNumberFormat="1" applyFont="1" applyBorder="1" applyAlignment="1" applyProtection="1">
      <alignment horizontal="left"/>
      <protection locked="0"/>
    </xf>
    <xf numFmtId="167" fontId="7" fillId="6" borderId="24" xfId="0" applyNumberFormat="1" applyFont="1" applyFill="1" applyBorder="1" applyAlignment="1" applyProtection="1">
      <alignment vertical="center"/>
      <protection locked="0"/>
    </xf>
    <xf numFmtId="167" fontId="7" fillId="6" borderId="24" xfId="0" applyNumberFormat="1" applyFont="1" applyFill="1" applyBorder="1" applyAlignment="1" applyProtection="1">
      <alignment horizontal="center" vertical="center"/>
      <protection locked="0"/>
    </xf>
    <xf numFmtId="167" fontId="7" fillId="6" borderId="1" xfId="0" applyNumberFormat="1" applyFont="1" applyFill="1" applyBorder="1" applyAlignment="1" applyProtection="1">
      <alignment vertical="center"/>
      <protection locked="0"/>
    </xf>
    <xf numFmtId="167" fontId="7" fillId="6" borderId="2" xfId="0" applyNumberFormat="1" applyFont="1" applyFill="1" applyBorder="1" applyAlignment="1" applyProtection="1">
      <alignment horizontal="center" vertical="center"/>
      <protection locked="0"/>
    </xf>
    <xf numFmtId="167" fontId="7" fillId="6" borderId="26" xfId="0" applyNumberFormat="1" applyFont="1" applyFill="1" applyBorder="1" applyAlignment="1" applyProtection="1">
      <alignment horizontal="center" vertical="center"/>
      <protection locked="0"/>
    </xf>
    <xf numFmtId="167" fontId="7" fillId="6" borderId="9" xfId="0" applyNumberFormat="1" applyFont="1" applyFill="1" applyBorder="1" applyAlignment="1" applyProtection="1">
      <alignment vertical="center"/>
      <protection locked="0"/>
    </xf>
    <xf numFmtId="167" fontId="7" fillId="6" borderId="27" xfId="0" applyNumberFormat="1" applyFont="1" applyFill="1" applyBorder="1" applyAlignment="1" applyProtection="1">
      <alignment horizontal="center" vertical="center"/>
      <protection locked="0"/>
    </xf>
    <xf numFmtId="167" fontId="7" fillId="6" borderId="1" xfId="0" applyNumberFormat="1" applyFont="1" applyFill="1" applyBorder="1" applyProtection="1">
      <protection locked="0"/>
    </xf>
    <xf numFmtId="167" fontId="7" fillId="6" borderId="1" xfId="0" applyNumberFormat="1" applyFont="1" applyFill="1" applyBorder="1" applyAlignment="1" applyProtection="1">
      <alignment horizontal="center" vertical="center"/>
      <protection locked="0"/>
    </xf>
    <xf numFmtId="17" fontId="4" fillId="0" borderId="8" xfId="0" applyNumberFormat="1" applyFont="1" applyBorder="1" applyAlignment="1" applyProtection="1">
      <alignment horizontal="left"/>
      <protection locked="0"/>
    </xf>
    <xf numFmtId="171" fontId="4" fillId="10" borderId="23" xfId="0" applyNumberFormat="1" applyFont="1" applyFill="1" applyBorder="1" applyAlignment="1" applyProtection="1">
      <alignment horizontal="right" vertical="center" wrapText="1"/>
      <protection locked="0"/>
    </xf>
    <xf numFmtId="0" fontId="13" fillId="0" borderId="8" xfId="0" applyFont="1" applyBorder="1" applyAlignment="1" applyProtection="1">
      <alignment horizontal="left" wrapText="1"/>
      <protection locked="0"/>
    </xf>
    <xf numFmtId="0" fontId="4" fillId="0" borderId="8" xfId="0" applyFont="1" applyBorder="1" applyAlignment="1" applyProtection="1">
      <alignment horizontal="left"/>
      <protection locked="0"/>
    </xf>
    <xf numFmtId="14" fontId="4" fillId="0" borderId="8" xfId="0" applyNumberFormat="1" applyFont="1" applyBorder="1" applyAlignment="1" applyProtection="1">
      <alignment horizontal="left" wrapText="1"/>
      <protection locked="0"/>
    </xf>
    <xf numFmtId="0" fontId="4" fillId="0" borderId="8" xfId="0" applyFont="1" applyBorder="1" applyProtection="1">
      <protection locked="0"/>
    </xf>
    <xf numFmtId="0" fontId="4" fillId="0" borderId="8" xfId="0" applyFont="1" applyBorder="1" applyAlignment="1" applyProtection="1">
      <alignment horizontal="left" wrapText="1"/>
      <protection locked="0"/>
    </xf>
    <xf numFmtId="0" fontId="13" fillId="7" borderId="30" xfId="0" applyFont="1" applyFill="1" applyBorder="1" applyAlignment="1">
      <alignment horizontal="center" vertical="center"/>
    </xf>
    <xf numFmtId="0" fontId="4" fillId="0" borderId="16" xfId="0" applyFont="1" applyBorder="1" applyAlignment="1">
      <alignment horizontal="center" vertical="center"/>
    </xf>
    <xf numFmtId="0" fontId="0" fillId="0" borderId="16" xfId="0" applyBorder="1"/>
    <xf numFmtId="0" fontId="0" fillId="0" borderId="31" xfId="0" applyBorder="1"/>
    <xf numFmtId="49" fontId="12" fillId="4" borderId="1" xfId="0" applyNumberFormat="1" applyFont="1" applyFill="1" applyBorder="1" applyAlignment="1">
      <alignment horizontal="center" vertical="center" wrapText="1"/>
    </xf>
    <xf numFmtId="49" fontId="12" fillId="4" borderId="6" xfId="0" applyNumberFormat="1" applyFont="1" applyFill="1" applyBorder="1" applyAlignment="1">
      <alignment horizontal="center" vertical="center" wrapText="1"/>
    </xf>
    <xf numFmtId="49" fontId="12" fillId="4" borderId="11" xfId="0" applyNumberFormat="1" applyFont="1" applyFill="1" applyBorder="1" applyAlignment="1">
      <alignment horizontal="center" vertical="center" wrapText="1"/>
    </xf>
    <xf numFmtId="49" fontId="12" fillId="4" borderId="28" xfId="0" applyNumberFormat="1" applyFont="1" applyFill="1" applyBorder="1" applyAlignment="1">
      <alignment horizontal="center" vertical="center" wrapText="1"/>
    </xf>
    <xf numFmtId="49" fontId="12" fillId="4" borderId="23" xfId="0" applyNumberFormat="1" applyFont="1" applyFill="1" applyBorder="1" applyAlignment="1">
      <alignment horizontal="center" vertical="center" wrapText="1"/>
    </xf>
    <xf numFmtId="49" fontId="12" fillId="4" borderId="22" xfId="0" applyNumberFormat="1" applyFont="1" applyFill="1" applyBorder="1" applyAlignment="1">
      <alignment horizontal="center" vertical="center" wrapText="1"/>
    </xf>
    <xf numFmtId="166" fontId="7" fillId="9" borderId="6" xfId="0" applyNumberFormat="1" applyFont="1" applyFill="1" applyBorder="1" applyAlignment="1">
      <alignment horizontal="left" vertical="center"/>
    </xf>
    <xf numFmtId="0" fontId="4" fillId="9" borderId="20" xfId="0" applyFont="1" applyFill="1" applyBorder="1" applyAlignment="1">
      <alignment horizontal="left" vertical="center"/>
    </xf>
    <xf numFmtId="0" fontId="4" fillId="9" borderId="2" xfId="0" applyFont="1" applyFill="1" applyBorder="1" applyAlignment="1">
      <alignment horizontal="left" vertical="center"/>
    </xf>
    <xf numFmtId="2" fontId="7" fillId="9" borderId="6" xfId="0" applyNumberFormat="1" applyFont="1" applyFill="1" applyBorder="1" applyAlignment="1">
      <alignment horizontal="left"/>
    </xf>
    <xf numFmtId="0" fontId="0" fillId="9" borderId="20" xfId="0" applyFill="1" applyBorder="1" applyAlignment="1">
      <alignment horizontal="left"/>
    </xf>
    <xf numFmtId="0" fontId="0" fillId="9" borderId="2" xfId="0" applyFill="1" applyBorder="1" applyAlignment="1">
      <alignment horizontal="left"/>
    </xf>
    <xf numFmtId="0" fontId="9" fillId="0" borderId="3" xfId="0" applyFont="1" applyBorder="1" applyAlignment="1">
      <alignment horizontal="center" vertical="center"/>
    </xf>
    <xf numFmtId="0" fontId="9" fillId="0" borderId="29" xfId="0" applyFont="1" applyBorder="1" applyAlignment="1">
      <alignment horizontal="center" vertical="center"/>
    </xf>
    <xf numFmtId="0" fontId="9" fillId="0" borderId="4" xfId="0" applyFont="1" applyBorder="1" applyAlignment="1">
      <alignment horizontal="center" vertical="center"/>
    </xf>
    <xf numFmtId="2" fontId="13" fillId="4" borderId="30" xfId="0" applyNumberFormat="1" applyFont="1" applyFill="1" applyBorder="1" applyAlignment="1">
      <alignment horizontal="left"/>
    </xf>
    <xf numFmtId="2" fontId="13" fillId="4" borderId="16" xfId="0" applyNumberFormat="1" applyFont="1" applyFill="1" applyBorder="1" applyAlignment="1">
      <alignment horizontal="left"/>
    </xf>
    <xf numFmtId="2" fontId="13" fillId="4" borderId="31" xfId="0" applyNumberFormat="1" applyFont="1" applyFill="1" applyBorder="1" applyAlignment="1">
      <alignment horizontal="left"/>
    </xf>
    <xf numFmtId="0" fontId="13" fillId="0" borderId="6" xfId="0" applyFont="1" applyBorder="1" applyAlignment="1">
      <alignment horizontal="left"/>
    </xf>
    <xf numFmtId="0" fontId="13" fillId="0" borderId="20" xfId="0" applyFont="1" applyBorder="1" applyAlignment="1">
      <alignment horizontal="left"/>
    </xf>
    <xf numFmtId="0" fontId="13" fillId="0" borderId="2" xfId="0" applyFont="1" applyBorder="1" applyAlignment="1">
      <alignment horizontal="left"/>
    </xf>
    <xf numFmtId="0" fontId="13" fillId="0" borderId="25" xfId="0" applyFont="1" applyBorder="1" applyAlignment="1">
      <alignment horizontal="left"/>
    </xf>
    <xf numFmtId="0" fontId="13" fillId="0" borderId="7" xfId="0" applyFont="1" applyBorder="1" applyAlignment="1">
      <alignment horizontal="left"/>
    </xf>
    <xf numFmtId="0" fontId="13" fillId="0" borderId="26" xfId="0" applyFont="1" applyBorder="1" applyAlignment="1">
      <alignment horizontal="left"/>
    </xf>
    <xf numFmtId="168" fontId="7" fillId="9" borderId="6" xfId="0" applyNumberFormat="1" applyFont="1" applyFill="1" applyBorder="1" applyAlignment="1">
      <alignment horizontal="left" vertical="center"/>
    </xf>
    <xf numFmtId="0" fontId="0" fillId="9" borderId="20" xfId="0" applyFill="1" applyBorder="1" applyAlignment="1">
      <alignment horizontal="left" vertical="center"/>
    </xf>
    <xf numFmtId="0" fontId="0" fillId="9" borderId="2" xfId="0" applyFill="1" applyBorder="1" applyAlignment="1">
      <alignment horizontal="left" vertical="center"/>
    </xf>
    <xf numFmtId="49" fontId="22" fillId="9" borderId="36" xfId="0" applyNumberFormat="1" applyFont="1" applyFill="1" applyBorder="1" applyAlignment="1">
      <alignment horizontal="center" vertical="center"/>
    </xf>
    <xf numFmtId="49" fontId="22" fillId="9" borderId="37" xfId="0" applyNumberFormat="1" applyFont="1" applyFill="1" applyBorder="1" applyAlignment="1">
      <alignment horizontal="center" vertical="center"/>
    </xf>
    <xf numFmtId="49" fontId="22" fillId="9" borderId="38" xfId="0" applyNumberFormat="1" applyFont="1" applyFill="1" applyBorder="1" applyAlignment="1">
      <alignment horizontal="center" vertical="center"/>
    </xf>
    <xf numFmtId="0" fontId="12" fillId="0" borderId="6" xfId="0" applyFont="1" applyBorder="1" applyAlignment="1">
      <alignment horizontal="center" vertical="center"/>
    </xf>
    <xf numFmtId="0" fontId="12" fillId="0" borderId="20" xfId="0" applyFont="1" applyBorder="1" applyAlignment="1">
      <alignment horizontal="center" vertical="center"/>
    </xf>
    <xf numFmtId="0" fontId="12" fillId="0" borderId="2" xfId="0" applyFont="1" applyBorder="1" applyAlignment="1">
      <alignment horizontal="center" vertical="center"/>
    </xf>
    <xf numFmtId="0" fontId="9" fillId="0" borderId="20" xfId="0" applyFont="1" applyBorder="1" applyAlignment="1">
      <alignment horizontal="center" vertical="center"/>
    </xf>
    <xf numFmtId="0" fontId="9" fillId="0" borderId="2" xfId="0" applyFont="1" applyBorder="1" applyAlignment="1">
      <alignment horizontal="center" vertical="center"/>
    </xf>
    <xf numFmtId="0" fontId="5" fillId="0" borderId="20" xfId="0" applyFont="1" applyBorder="1"/>
    <xf numFmtId="0" fontId="5" fillId="0" borderId="2" xfId="0" applyFont="1" applyBorder="1"/>
    <xf numFmtId="0" fontId="0" fillId="4" borderId="16" xfId="0" applyFill="1" applyBorder="1"/>
    <xf numFmtId="0" fontId="0" fillId="4" borderId="31" xfId="0" applyFill="1" applyBorder="1"/>
    <xf numFmtId="0" fontId="9" fillId="0" borderId="6" xfId="0" applyFont="1" applyBorder="1" applyAlignment="1">
      <alignment horizontal="center" vertical="center"/>
    </xf>
    <xf numFmtId="0" fontId="9" fillId="0" borderId="35" xfId="0" applyFont="1" applyBorder="1" applyAlignment="1">
      <alignment horizontal="center" vertical="center"/>
    </xf>
    <xf numFmtId="0" fontId="4" fillId="6" borderId="8" xfId="0" applyFont="1" applyFill="1" applyBorder="1" applyAlignment="1" applyProtection="1">
      <alignment horizontal="left"/>
      <protection locked="0"/>
    </xf>
    <xf numFmtId="0" fontId="0" fillId="0" borderId="8" xfId="0" applyBorder="1" applyProtection="1">
      <protection locked="0"/>
    </xf>
    <xf numFmtId="0" fontId="4" fillId="6" borderId="20" xfId="0" applyFont="1" applyFill="1" applyBorder="1" applyAlignment="1" applyProtection="1">
      <alignment horizontal="left"/>
      <protection locked="0"/>
    </xf>
    <xf numFmtId="0" fontId="0" fillId="0" borderId="20" xfId="0" applyBorder="1" applyProtection="1">
      <protection locked="0"/>
    </xf>
    <xf numFmtId="17" fontId="4" fillId="6" borderId="20" xfId="0" applyNumberFormat="1" applyFont="1" applyFill="1" applyBorder="1" applyAlignment="1" applyProtection="1">
      <alignment horizontal="left"/>
      <protection locked="0"/>
    </xf>
    <xf numFmtId="49" fontId="18" fillId="9" borderId="39" xfId="0" applyNumberFormat="1" applyFont="1" applyFill="1" applyBorder="1" applyAlignment="1">
      <alignment horizontal="center" vertical="center"/>
    </xf>
    <xf numFmtId="49" fontId="18" fillId="9" borderId="40" xfId="0" applyNumberFormat="1" applyFont="1" applyFill="1" applyBorder="1" applyAlignment="1">
      <alignment horizontal="center" vertical="center"/>
    </xf>
    <xf numFmtId="49" fontId="18" fillId="9" borderId="41" xfId="0" applyNumberFormat="1" applyFont="1" applyFill="1" applyBorder="1" applyAlignment="1">
      <alignment horizontal="center" vertical="center"/>
    </xf>
    <xf numFmtId="2" fontId="4" fillId="5" borderId="0" xfId="0" applyNumberFormat="1" applyFont="1" applyFill="1" applyAlignment="1">
      <alignment horizontal="center"/>
    </xf>
    <xf numFmtId="0" fontId="4" fillId="0" borderId="0" xfId="0" applyFont="1"/>
    <xf numFmtId="0" fontId="13" fillId="8" borderId="25" xfId="0" applyFont="1" applyFill="1" applyBorder="1" applyAlignment="1">
      <alignment horizontal="left" vertical="center" wrapText="1"/>
    </xf>
    <xf numFmtId="0" fontId="4" fillId="0" borderId="7" xfId="0" applyFont="1" applyBorder="1"/>
    <xf numFmtId="0" fontId="4" fillId="0" borderId="26" xfId="0" applyFont="1" applyBorder="1"/>
    <xf numFmtId="0" fontId="13" fillId="8" borderId="10" xfId="0" applyFont="1" applyFill="1" applyBorder="1" applyAlignment="1">
      <alignment horizontal="left" vertical="center" wrapText="1"/>
    </xf>
    <xf numFmtId="0" fontId="4" fillId="0" borderId="8" xfId="0" applyFont="1" applyBorder="1"/>
    <xf numFmtId="0" fontId="4" fillId="0" borderId="27" xfId="0" applyFont="1" applyBorder="1"/>
    <xf numFmtId="0" fontId="13" fillId="0" borderId="0" xfId="0" applyFont="1" applyAlignment="1">
      <alignment horizontal="center" vertical="center" wrapText="1"/>
    </xf>
    <xf numFmtId="0" fontId="13" fillId="9" borderId="46" xfId="0" applyFont="1" applyFill="1" applyBorder="1" applyAlignment="1">
      <alignment horizontal="left" vertical="center" wrapText="1"/>
    </xf>
    <xf numFmtId="0" fontId="13" fillId="9" borderId="47" xfId="0" applyFont="1" applyFill="1" applyBorder="1" applyAlignment="1">
      <alignment horizontal="left" vertical="center" wrapText="1"/>
    </xf>
    <xf numFmtId="0" fontId="4" fillId="9" borderId="47" xfId="0" applyFont="1" applyFill="1" applyBorder="1" applyAlignment="1">
      <alignment horizontal="left" vertical="center" wrapText="1"/>
    </xf>
    <xf numFmtId="0" fontId="4" fillId="9" borderId="48" xfId="0" applyFont="1" applyFill="1" applyBorder="1" applyAlignment="1">
      <alignment horizontal="left" vertical="center" wrapText="1"/>
    </xf>
    <xf numFmtId="0" fontId="13" fillId="0" borderId="49" xfId="0" applyFont="1" applyBorder="1" applyAlignment="1">
      <alignment horizontal="center" vertical="center" wrapText="1"/>
    </xf>
    <xf numFmtId="0" fontId="4" fillId="0" borderId="26"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13"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13" fillId="0" borderId="7" xfId="0" applyFont="1" applyBorder="1" applyAlignment="1">
      <alignment horizontal="center" vertical="center" wrapText="1"/>
    </xf>
    <xf numFmtId="0" fontId="4" fillId="0" borderId="50" xfId="0" applyFont="1" applyBorder="1" applyAlignment="1">
      <alignment wrapText="1"/>
    </xf>
    <xf numFmtId="0" fontId="4" fillId="0" borderId="0" xfId="0" applyFont="1" applyAlignment="1">
      <alignment wrapText="1"/>
    </xf>
    <xf numFmtId="0" fontId="4" fillId="0" borderId="53" xfId="0" applyFont="1" applyBorder="1" applyAlignment="1">
      <alignment wrapText="1"/>
    </xf>
    <xf numFmtId="0" fontId="13" fillId="0" borderId="6" xfId="0" applyFont="1" applyBorder="1" applyAlignment="1">
      <alignment horizontal="left" vertical="center" wrapText="1"/>
    </xf>
    <xf numFmtId="0" fontId="4" fillId="0" borderId="20" xfId="0" applyFont="1" applyBorder="1" applyAlignment="1">
      <alignment vertical="center"/>
    </xf>
    <xf numFmtId="0" fontId="4" fillId="0" borderId="2" xfId="0" applyFont="1" applyBorder="1" applyAlignment="1">
      <alignment vertical="center"/>
    </xf>
    <xf numFmtId="0" fontId="13" fillId="0" borderId="6" xfId="0" applyFont="1" applyBorder="1" applyAlignment="1">
      <alignment horizontal="center" vertical="center"/>
    </xf>
    <xf numFmtId="0" fontId="4" fillId="0" borderId="2" xfId="0" applyFont="1" applyBorder="1" applyAlignment="1">
      <alignment horizontal="center" vertical="center"/>
    </xf>
    <xf numFmtId="0" fontId="13" fillId="9" borderId="32" xfId="0" applyFont="1" applyFill="1" applyBorder="1" applyAlignment="1">
      <alignment horizontal="left" vertical="center" wrapText="1"/>
    </xf>
    <xf numFmtId="0" fontId="13" fillId="9" borderId="33" xfId="0" applyFont="1" applyFill="1" applyBorder="1" applyAlignment="1">
      <alignment horizontal="left" vertical="center" wrapText="1"/>
    </xf>
    <xf numFmtId="0" fontId="4" fillId="9" borderId="33" xfId="0" applyFont="1" applyFill="1" applyBorder="1" applyAlignment="1">
      <alignment horizontal="left" vertical="center" wrapText="1"/>
    </xf>
    <xf numFmtId="0" fontId="4" fillId="9" borderId="34" xfId="0" applyFont="1" applyFill="1" applyBorder="1" applyAlignment="1">
      <alignment horizontal="left" vertical="center" wrapText="1"/>
    </xf>
    <xf numFmtId="0" fontId="13" fillId="9" borderId="60" xfId="0" applyFont="1" applyFill="1" applyBorder="1" applyAlignment="1">
      <alignment horizontal="left" vertical="center" wrapText="1"/>
    </xf>
    <xf numFmtId="0" fontId="13" fillId="9" borderId="8" xfId="0" applyFont="1" applyFill="1" applyBorder="1" applyAlignment="1">
      <alignment horizontal="left" vertical="center" wrapText="1"/>
    </xf>
    <xf numFmtId="0" fontId="13" fillId="9" borderId="61" xfId="0" applyFont="1" applyFill="1" applyBorder="1" applyAlignment="1">
      <alignment horizontal="left" vertical="center" wrapText="1"/>
    </xf>
    <xf numFmtId="0" fontId="13" fillId="10" borderId="6" xfId="0" applyFont="1" applyFill="1" applyBorder="1" applyAlignment="1" applyProtection="1">
      <alignment horizontal="left" vertical="center" wrapText="1"/>
      <protection locked="0"/>
    </xf>
    <xf numFmtId="0" fontId="4" fillId="10" borderId="20" xfId="0" applyFont="1" applyFill="1" applyBorder="1" applyAlignment="1" applyProtection="1">
      <alignment vertical="center" wrapText="1"/>
      <protection locked="0"/>
    </xf>
    <xf numFmtId="0" fontId="4" fillId="10" borderId="20" xfId="0" applyFont="1" applyFill="1" applyBorder="1" applyAlignment="1" applyProtection="1">
      <alignment vertical="center"/>
      <protection locked="0"/>
    </xf>
    <xf numFmtId="0" fontId="4" fillId="10" borderId="2" xfId="0" applyFont="1" applyFill="1" applyBorder="1" applyAlignment="1" applyProtection="1">
      <alignment vertical="center"/>
      <protection locked="0"/>
    </xf>
    <xf numFmtId="0" fontId="4" fillId="0" borderId="44" xfId="0" applyFont="1" applyBorder="1"/>
    <xf numFmtId="0" fontId="4" fillId="0" borderId="71" xfId="0" applyFont="1" applyBorder="1"/>
    <xf numFmtId="0" fontId="13" fillId="0" borderId="88" xfId="0" applyFont="1" applyBorder="1" applyAlignment="1">
      <alignment horizontal="right" vertical="center"/>
    </xf>
    <xf numFmtId="0" fontId="13" fillId="0" borderId="72" xfId="0" applyFont="1" applyBorder="1" applyAlignment="1">
      <alignment horizontal="right" vertical="center"/>
    </xf>
    <xf numFmtId="0" fontId="13" fillId="0" borderId="73" xfId="0" applyFont="1" applyBorder="1" applyAlignment="1">
      <alignment horizontal="right" vertical="center"/>
    </xf>
    <xf numFmtId="0" fontId="4" fillId="9" borderId="47" xfId="0" applyFont="1" applyFill="1" applyBorder="1" applyAlignment="1">
      <alignment horizontal="left" vertical="center"/>
    </xf>
    <xf numFmtId="0" fontId="4" fillId="9" borderId="48" xfId="0" applyFont="1" applyFill="1" applyBorder="1" applyAlignment="1">
      <alignment horizontal="left" vertical="center"/>
    </xf>
    <xf numFmtId="0" fontId="4" fillId="0" borderId="75" xfId="0" applyFont="1" applyBorder="1" applyAlignment="1">
      <alignment wrapText="1"/>
    </xf>
    <xf numFmtId="0" fontId="4" fillId="0" borderId="76" xfId="0" applyFont="1" applyBorder="1" applyAlignment="1">
      <alignment wrapText="1"/>
    </xf>
    <xf numFmtId="0" fontId="4" fillId="0" borderId="77" xfId="0" applyFont="1" applyBorder="1" applyAlignment="1">
      <alignment wrapText="1"/>
    </xf>
    <xf numFmtId="0" fontId="4" fillId="0" borderId="78" xfId="0" applyFont="1" applyBorder="1" applyAlignment="1">
      <alignment wrapText="1"/>
    </xf>
    <xf numFmtId="0" fontId="4" fillId="0" borderId="85" xfId="0" applyFont="1" applyBorder="1" applyAlignment="1">
      <alignment wrapText="1"/>
    </xf>
    <xf numFmtId="0" fontId="4" fillId="0" borderId="86" xfId="0" applyFont="1" applyBorder="1" applyAlignment="1">
      <alignment wrapText="1"/>
    </xf>
    <xf numFmtId="0" fontId="13" fillId="0" borderId="9" xfId="0" applyFont="1" applyBorder="1" applyAlignment="1">
      <alignment horizontal="left" vertical="center" wrapText="1"/>
    </xf>
    <xf numFmtId="0" fontId="4" fillId="0" borderId="9" xfId="0" applyFont="1" applyBorder="1" applyAlignment="1">
      <alignment vertical="center" wrapText="1"/>
    </xf>
    <xf numFmtId="0" fontId="4" fillId="0" borderId="9" xfId="0" applyFont="1" applyBorder="1"/>
    <xf numFmtId="0" fontId="0" fillId="0" borderId="47" xfId="0" applyBorder="1" applyAlignment="1">
      <alignment horizontal="left" vertical="center"/>
    </xf>
    <xf numFmtId="0" fontId="0" fillId="0" borderId="48" xfId="0" applyBorder="1" applyAlignment="1">
      <alignment horizontal="left" vertical="center"/>
    </xf>
    <xf numFmtId="0" fontId="13" fillId="0" borderId="89" xfId="0" applyFont="1" applyBorder="1" applyAlignment="1">
      <alignment horizontal="center" vertical="center" wrapText="1"/>
    </xf>
    <xf numFmtId="0" fontId="4" fillId="0" borderId="90" xfId="0" applyFont="1" applyBorder="1" applyAlignment="1">
      <alignment vertical="center" wrapText="1"/>
    </xf>
    <xf numFmtId="0" fontId="13" fillId="9" borderId="30" xfId="0" applyFont="1" applyFill="1" applyBorder="1" applyAlignment="1">
      <alignment horizontal="right" vertical="center" wrapText="1"/>
    </xf>
    <xf numFmtId="0" fontId="13" fillId="9" borderId="16" xfId="0" applyFont="1" applyFill="1" applyBorder="1" applyAlignment="1">
      <alignment horizontal="right" vertical="center" wrapText="1"/>
    </xf>
    <xf numFmtId="0" fontId="0" fillId="9" borderId="16" xfId="0" applyFill="1" applyBorder="1" applyAlignment="1">
      <alignment vertical="center"/>
    </xf>
    <xf numFmtId="0" fontId="0" fillId="9" borderId="18" xfId="0" applyFill="1" applyBorder="1" applyAlignment="1">
      <alignment vertical="center"/>
    </xf>
    <xf numFmtId="0" fontId="20" fillId="8" borderId="6" xfId="0" applyFont="1" applyFill="1" applyBorder="1" applyAlignment="1">
      <alignment vertical="center" wrapText="1"/>
    </xf>
    <xf numFmtId="0" fontId="13" fillId="8" borderId="20" xfId="0" applyFont="1" applyFill="1" applyBorder="1" applyAlignment="1">
      <alignment vertical="center" wrapText="1"/>
    </xf>
    <xf numFmtId="0" fontId="4" fillId="0" borderId="20" xfId="0" applyFont="1" applyBorder="1" applyAlignment="1">
      <alignment wrapText="1"/>
    </xf>
    <xf numFmtId="0" fontId="4" fillId="0" borderId="2" xfId="0" applyFont="1" applyBorder="1" applyAlignment="1">
      <alignment wrapText="1"/>
    </xf>
    <xf numFmtId="0" fontId="0" fillId="9" borderId="33" xfId="0" applyFill="1" applyBorder="1" applyAlignment="1">
      <alignment horizontal="left" vertical="center"/>
    </xf>
    <xf numFmtId="0" fontId="0" fillId="9" borderId="34" xfId="0" applyFill="1" applyBorder="1" applyAlignment="1">
      <alignment horizontal="left" vertical="center"/>
    </xf>
    <xf numFmtId="0" fontId="4" fillId="0" borderId="49" xfId="0" applyFont="1" applyBorder="1"/>
    <xf numFmtId="0" fontId="0" fillId="0" borderId="7" xfId="0" applyBorder="1"/>
    <xf numFmtId="0" fontId="13"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3" fillId="9" borderId="30" xfId="0" applyFont="1" applyFill="1" applyBorder="1" applyAlignment="1">
      <alignment horizontal="left" vertical="center" wrapText="1"/>
    </xf>
    <xf numFmtId="0" fontId="0" fillId="9" borderId="16" xfId="0" applyFill="1" applyBorder="1" applyAlignment="1">
      <alignment horizontal="left" vertical="center"/>
    </xf>
    <xf numFmtId="0" fontId="0" fillId="9" borderId="18" xfId="0" applyFill="1" applyBorder="1" applyAlignment="1">
      <alignment horizontal="left" vertical="center"/>
    </xf>
    <xf numFmtId="0" fontId="0" fillId="9" borderId="47" xfId="0" applyFill="1" applyBorder="1" applyAlignment="1">
      <alignment horizontal="left" vertical="center"/>
    </xf>
    <xf numFmtId="0" fontId="0" fillId="9" borderId="48" xfId="0" applyFill="1" applyBorder="1" applyAlignment="1">
      <alignment horizontal="left" vertical="center"/>
    </xf>
    <xf numFmtId="0" fontId="13" fillId="0" borderId="75" xfId="0" applyFont="1" applyBorder="1" applyAlignment="1">
      <alignment horizontal="center" wrapText="1"/>
    </xf>
    <xf numFmtId="0" fontId="4" fillId="0" borderId="97" xfId="0" applyFont="1" applyBorder="1" applyAlignment="1">
      <alignment wrapText="1"/>
    </xf>
    <xf numFmtId="0" fontId="4" fillId="0" borderId="98" xfId="0" applyFont="1" applyBorder="1" applyAlignment="1">
      <alignment wrapText="1"/>
    </xf>
    <xf numFmtId="0" fontId="4" fillId="0" borderId="99" xfId="0" applyFont="1" applyBorder="1" applyAlignment="1">
      <alignment wrapText="1"/>
    </xf>
    <xf numFmtId="0" fontId="13" fillId="0" borderId="2" xfId="0" applyFont="1" applyBorder="1" applyAlignment="1">
      <alignment horizontal="center" vertical="center"/>
    </xf>
    <xf numFmtId="0" fontId="4" fillId="0" borderId="51" xfId="0" applyFont="1" applyBorder="1"/>
    <xf numFmtId="0" fontId="0" fillId="0" borderId="0" xfId="0"/>
    <xf numFmtId="0" fontId="27" fillId="10" borderId="82" xfId="0" applyFont="1" applyFill="1" applyBorder="1" applyAlignment="1">
      <alignment wrapText="1"/>
    </xf>
    <xf numFmtId="0" fontId="27" fillId="10" borderId="83" xfId="0" applyFont="1" applyFill="1" applyBorder="1" applyAlignment="1">
      <alignment wrapText="1"/>
    </xf>
    <xf numFmtId="0" fontId="4" fillId="10" borderId="84" xfId="0" applyFont="1" applyFill="1" applyBorder="1" applyAlignment="1">
      <alignment wrapText="1"/>
    </xf>
    <xf numFmtId="0" fontId="4" fillId="10" borderId="106" xfId="0" applyFont="1" applyFill="1" applyBorder="1" applyAlignment="1">
      <alignment wrapText="1"/>
    </xf>
    <xf numFmtId="0" fontId="27" fillId="10" borderId="92" xfId="0" applyFont="1" applyFill="1" applyBorder="1" applyAlignment="1">
      <alignment horizontal="left" vertical="center" wrapText="1"/>
    </xf>
    <xf numFmtId="0" fontId="27" fillId="10" borderId="93" xfId="0" applyFont="1" applyFill="1" applyBorder="1" applyAlignment="1">
      <alignment horizontal="left" vertical="center" wrapText="1"/>
    </xf>
    <xf numFmtId="0" fontId="4" fillId="10" borderId="93" xfId="0" applyFont="1" applyFill="1" applyBorder="1" applyAlignment="1">
      <alignment horizontal="left" vertical="center"/>
    </xf>
    <xf numFmtId="0" fontId="4" fillId="10" borderId="94" xfId="0" applyFont="1" applyFill="1" applyBorder="1" applyAlignment="1">
      <alignment horizontal="left" vertical="center"/>
    </xf>
    <xf numFmtId="0" fontId="13" fillId="0" borderId="72" xfId="0" applyFont="1" applyBorder="1" applyAlignment="1">
      <alignment horizontal="right" vertical="center" wrapText="1"/>
    </xf>
    <xf numFmtId="0" fontId="4" fillId="0" borderId="7" xfId="0" applyFont="1" applyBorder="1" applyAlignment="1">
      <alignment horizontal="center" vertical="center" wrapText="1"/>
    </xf>
    <xf numFmtId="0" fontId="0" fillId="0" borderId="7" xfId="0" applyBorder="1" applyAlignment="1">
      <alignment horizontal="center" vertical="center" wrapText="1"/>
    </xf>
    <xf numFmtId="0" fontId="13" fillId="0" borderId="0" xfId="0" applyFont="1" applyAlignment="1">
      <alignment horizontal="right" wrapText="1"/>
    </xf>
    <xf numFmtId="0" fontId="4" fillId="0" borderId="0" xfId="0" applyFont="1" applyAlignment="1">
      <alignment horizontal="right" wrapText="1"/>
    </xf>
    <xf numFmtId="0" fontId="4" fillId="0" borderId="51" xfId="0" applyFont="1" applyBorder="1" applyAlignment="1">
      <alignment wrapText="1"/>
    </xf>
    <xf numFmtId="49" fontId="4" fillId="6" borderId="1" xfId="0" applyNumberFormat="1" applyFont="1" applyFill="1" applyBorder="1" applyAlignment="1" applyProtection="1">
      <alignment horizontal="center"/>
      <protection locked="0"/>
    </xf>
    <xf numFmtId="0" fontId="4" fillId="6" borderId="1" xfId="0" applyFont="1" applyFill="1" applyBorder="1" applyAlignment="1" applyProtection="1">
      <alignment wrapText="1"/>
      <protection locked="0"/>
    </xf>
    <xf numFmtId="167" fontId="4" fillId="6" borderId="1" xfId="0" quotePrefix="1" applyNumberFormat="1" applyFont="1" applyFill="1" applyBorder="1" applyAlignment="1" applyProtection="1">
      <alignment horizontal="right" wrapText="1"/>
      <protection locked="0"/>
    </xf>
    <xf numFmtId="0" fontId="5" fillId="6" borderId="0" xfId="0" applyFont="1" applyFill="1" applyProtection="1">
      <protection locked="0"/>
    </xf>
    <xf numFmtId="49" fontId="5" fillId="6" borderId="1" xfId="0" applyNumberFormat="1" applyFont="1" applyFill="1" applyBorder="1" applyAlignment="1" applyProtection="1">
      <alignment horizontal="center"/>
      <protection locked="0"/>
    </xf>
    <xf numFmtId="0" fontId="5" fillId="6" borderId="1" xfId="0" applyFont="1" applyFill="1" applyBorder="1" applyAlignment="1" applyProtection="1">
      <alignment wrapText="1"/>
      <protection locked="0"/>
    </xf>
    <xf numFmtId="38" fontId="5" fillId="6" borderId="1" xfId="0" applyNumberFormat="1" applyFont="1" applyFill="1" applyBorder="1" applyAlignment="1" applyProtection="1">
      <alignment horizontal="center"/>
      <protection locked="0"/>
    </xf>
    <xf numFmtId="168" fontId="7" fillId="6" borderId="1" xfId="0" applyNumberFormat="1" applyFont="1" applyFill="1" applyBorder="1" applyAlignment="1" applyProtection="1">
      <alignment horizontal="center"/>
      <protection locked="0"/>
    </xf>
    <xf numFmtId="0" fontId="7" fillId="6" borderId="6" xfId="0" applyFont="1" applyFill="1" applyBorder="1" applyProtection="1">
      <protection locked="0"/>
    </xf>
    <xf numFmtId="167" fontId="40" fillId="6" borderId="1" xfId="4" quotePrefix="1" applyNumberFormat="1" applyFont="1" applyFill="1" applyBorder="1" applyAlignment="1" applyProtection="1">
      <alignment horizontal="right" wrapText="1"/>
      <protection locked="0"/>
    </xf>
    <xf numFmtId="167" fontId="40" fillId="6" borderId="1" xfId="4" applyNumberFormat="1" applyFont="1" applyFill="1" applyBorder="1" applyProtection="1">
      <protection locked="0"/>
    </xf>
    <xf numFmtId="167" fontId="4" fillId="6" borderId="1" xfId="0" applyNumberFormat="1" applyFont="1" applyFill="1" applyBorder="1" applyProtection="1">
      <protection locked="0"/>
    </xf>
    <xf numFmtId="167" fontId="5" fillId="6" borderId="1" xfId="0" applyNumberFormat="1" applyFont="1" applyFill="1" applyBorder="1" applyProtection="1">
      <protection locked="0"/>
    </xf>
    <xf numFmtId="14" fontId="13" fillId="6" borderId="56" xfId="0" applyNumberFormat="1" applyFont="1" applyFill="1" applyBorder="1" applyAlignment="1" applyProtection="1">
      <alignment horizontal="center" vertical="center" wrapText="1"/>
      <protection locked="0"/>
    </xf>
    <xf numFmtId="0" fontId="4" fillId="6" borderId="57" xfId="0" applyFont="1" applyFill="1" applyBorder="1" applyAlignment="1" applyProtection="1">
      <alignment horizontal="center" vertical="center" wrapText="1"/>
      <protection locked="0"/>
    </xf>
    <xf numFmtId="170" fontId="13" fillId="6" borderId="58" xfId="0" applyNumberFormat="1" applyFont="1" applyFill="1" applyBorder="1" applyAlignment="1" applyProtection="1">
      <alignment horizontal="center" vertical="center" wrapText="1"/>
      <protection locked="0"/>
    </xf>
    <xf numFmtId="170" fontId="4" fillId="6" borderId="57" xfId="0" applyNumberFormat="1" applyFont="1" applyFill="1" applyBorder="1" applyAlignment="1" applyProtection="1">
      <alignment horizontal="center" vertical="center" wrapText="1"/>
      <protection locked="0"/>
    </xf>
    <xf numFmtId="170" fontId="4" fillId="6" borderId="59" xfId="0" applyNumberFormat="1" applyFont="1" applyFill="1" applyBorder="1" applyAlignment="1" applyProtection="1">
      <alignment horizontal="center" vertical="center" wrapText="1"/>
      <protection locked="0"/>
    </xf>
    <xf numFmtId="0" fontId="4" fillId="6" borderId="25" xfId="0" applyFont="1" applyFill="1" applyBorder="1" applyProtection="1">
      <protection locked="0"/>
    </xf>
    <xf numFmtId="0" fontId="4" fillId="6" borderId="7" xfId="0" applyFont="1" applyFill="1" applyBorder="1" applyProtection="1">
      <protection locked="0"/>
    </xf>
    <xf numFmtId="0" fontId="4" fillId="6" borderId="26" xfId="0" applyFont="1" applyFill="1" applyBorder="1" applyProtection="1">
      <protection locked="0"/>
    </xf>
    <xf numFmtId="170" fontId="4" fillId="6" borderId="63" xfId="0" applyNumberFormat="1" applyFont="1" applyFill="1" applyBorder="1" applyAlignment="1" applyProtection="1">
      <alignment horizontal="right" vertical="center" wrapText="1"/>
      <protection locked="0"/>
    </xf>
    <xf numFmtId="0" fontId="4" fillId="6" borderId="64" xfId="0" applyFont="1" applyFill="1" applyBorder="1" applyProtection="1">
      <protection locked="0"/>
    </xf>
    <xf numFmtId="0" fontId="4" fillId="6" borderId="65" xfId="0" applyFont="1" applyFill="1" applyBorder="1" applyProtection="1">
      <protection locked="0"/>
    </xf>
    <xf numFmtId="0" fontId="4" fillId="6" borderId="66" xfId="0" applyFont="1" applyFill="1" applyBorder="1" applyProtection="1">
      <protection locked="0"/>
    </xf>
    <xf numFmtId="170" fontId="4" fillId="6" borderId="67" xfId="0" applyNumberFormat="1" applyFont="1" applyFill="1" applyBorder="1" applyAlignment="1" applyProtection="1">
      <alignment horizontal="right" vertical="center" wrapText="1"/>
      <protection locked="0"/>
    </xf>
    <xf numFmtId="0" fontId="4" fillId="6" borderId="68" xfId="0" applyFont="1" applyFill="1" applyBorder="1" applyProtection="1">
      <protection locked="0"/>
    </xf>
    <xf numFmtId="0" fontId="4" fillId="6" borderId="69" xfId="0" applyFont="1" applyFill="1" applyBorder="1" applyProtection="1">
      <protection locked="0"/>
    </xf>
    <xf numFmtId="0" fontId="4" fillId="6" borderId="70" xfId="0" applyFont="1" applyFill="1" applyBorder="1" applyProtection="1">
      <protection locked="0"/>
    </xf>
    <xf numFmtId="170" fontId="4" fillId="6" borderId="62" xfId="0" applyNumberFormat="1" applyFont="1" applyFill="1" applyBorder="1" applyAlignment="1" applyProtection="1">
      <alignment horizontal="right" vertical="center" wrapText="1"/>
      <protection locked="0"/>
    </xf>
    <xf numFmtId="0" fontId="4" fillId="6" borderId="54" xfId="0" applyFont="1" applyFill="1" applyBorder="1" applyAlignment="1" applyProtection="1">
      <alignment horizontal="left" vertical="center" wrapText="1"/>
      <protection locked="0"/>
    </xf>
    <xf numFmtId="0" fontId="4" fillId="6" borderId="79" xfId="0" applyFont="1" applyFill="1" applyBorder="1" applyAlignment="1" applyProtection="1">
      <alignment vertical="center"/>
      <protection locked="0"/>
    </xf>
    <xf numFmtId="0" fontId="4" fillId="6" borderId="55" xfId="0" applyFont="1" applyFill="1" applyBorder="1" applyAlignment="1" applyProtection="1">
      <alignment vertical="center"/>
      <protection locked="0"/>
    </xf>
    <xf numFmtId="170" fontId="4" fillId="6" borderId="80" xfId="0" applyNumberFormat="1" applyFont="1" applyFill="1" applyBorder="1" applyAlignment="1" applyProtection="1">
      <alignment horizontal="right" vertical="center" wrapText="1"/>
      <protection locked="0"/>
    </xf>
    <xf numFmtId="170" fontId="4" fillId="6" borderId="81" xfId="0" applyNumberFormat="1" applyFont="1" applyFill="1" applyBorder="1" applyAlignment="1" applyProtection="1">
      <alignment horizontal="right" vertical="center" wrapText="1"/>
      <protection locked="0"/>
    </xf>
    <xf numFmtId="0" fontId="4" fillId="6" borderId="25" xfId="0" applyFont="1" applyFill="1" applyBorder="1" applyAlignment="1" applyProtection="1">
      <alignment horizontal="left" vertical="center" wrapText="1"/>
      <protection locked="0"/>
    </xf>
    <xf numFmtId="0" fontId="4" fillId="6" borderId="7" xfId="0" applyFont="1" applyFill="1" applyBorder="1" applyAlignment="1" applyProtection="1">
      <alignment vertical="center"/>
      <protection locked="0"/>
    </xf>
    <xf numFmtId="0" fontId="4" fillId="6" borderId="26" xfId="0" applyFont="1" applyFill="1" applyBorder="1" applyAlignment="1" applyProtection="1">
      <alignment vertical="center"/>
      <protection locked="0"/>
    </xf>
    <xf numFmtId="0" fontId="4" fillId="6" borderId="92" xfId="0" applyFont="1" applyFill="1" applyBorder="1" applyAlignment="1" applyProtection="1">
      <alignment horizontal="left" vertical="center" wrapText="1"/>
      <protection locked="0"/>
    </xf>
    <xf numFmtId="0" fontId="4" fillId="6" borderId="93" xfId="0" applyFont="1" applyFill="1" applyBorder="1" applyAlignment="1" applyProtection="1">
      <alignment vertical="center"/>
      <protection locked="0"/>
    </xf>
    <xf numFmtId="0" fontId="4" fillId="6" borderId="94" xfId="0" applyFont="1" applyFill="1" applyBorder="1" applyAlignment="1" applyProtection="1">
      <alignment vertical="center"/>
      <protection locked="0"/>
    </xf>
    <xf numFmtId="0" fontId="4" fillId="6" borderId="68" xfId="0" applyFont="1" applyFill="1" applyBorder="1" applyAlignment="1" applyProtection="1">
      <alignment horizontal="left" vertical="center" wrapText="1"/>
      <protection locked="0"/>
    </xf>
    <xf numFmtId="0" fontId="4" fillId="6" borderId="69" xfId="0" applyFont="1" applyFill="1" applyBorder="1" applyAlignment="1" applyProtection="1">
      <alignment vertical="center" wrapText="1"/>
      <protection locked="0"/>
    </xf>
    <xf numFmtId="0" fontId="4" fillId="6" borderId="69" xfId="0" applyFont="1" applyFill="1" applyBorder="1" applyAlignment="1" applyProtection="1">
      <alignment vertical="center"/>
      <protection locked="0"/>
    </xf>
    <xf numFmtId="0" fontId="4" fillId="6" borderId="70" xfId="0" applyFont="1" applyFill="1" applyBorder="1" applyAlignment="1" applyProtection="1">
      <alignment vertical="center"/>
      <protection locked="0"/>
    </xf>
    <xf numFmtId="170" fontId="4" fillId="6" borderId="87" xfId="0" applyNumberFormat="1" applyFont="1" applyFill="1" applyBorder="1" applyAlignment="1" applyProtection="1">
      <alignment horizontal="right" vertical="center" wrapText="1"/>
      <protection locked="0"/>
    </xf>
    <xf numFmtId="0" fontId="4" fillId="6" borderId="82" xfId="0" applyFont="1" applyFill="1" applyBorder="1" applyAlignment="1">
      <alignment vertical="center" wrapText="1"/>
    </xf>
    <xf numFmtId="0" fontId="4" fillId="6" borderId="83" xfId="0" applyFont="1" applyFill="1" applyBorder="1" applyAlignment="1">
      <alignment vertical="center" wrapText="1"/>
    </xf>
    <xf numFmtId="0" fontId="4" fillId="6" borderId="84" xfId="0" applyFont="1" applyFill="1" applyBorder="1" applyAlignment="1">
      <alignment vertical="center"/>
    </xf>
    <xf numFmtId="0" fontId="4" fillId="6" borderId="55" xfId="0" applyFont="1" applyFill="1" applyBorder="1" applyAlignment="1" applyProtection="1">
      <alignment vertical="center" wrapText="1"/>
      <protection locked="0"/>
    </xf>
    <xf numFmtId="0" fontId="4" fillId="6" borderId="91" xfId="0" applyFont="1" applyFill="1" applyBorder="1" applyAlignment="1" applyProtection="1">
      <alignment vertical="center" wrapText="1"/>
      <protection locked="0"/>
    </xf>
    <xf numFmtId="0" fontId="4" fillId="6" borderId="92" xfId="0" applyFont="1" applyFill="1" applyBorder="1" applyAlignment="1">
      <alignment vertical="center" wrapText="1"/>
    </xf>
    <xf numFmtId="0" fontId="4" fillId="6" borderId="93" xfId="0" applyFont="1" applyFill="1" applyBorder="1" applyAlignment="1">
      <alignment vertical="center" wrapText="1"/>
    </xf>
    <xf numFmtId="0" fontId="4" fillId="6" borderId="94" xfId="0" applyFont="1" applyFill="1" applyBorder="1" applyAlignment="1">
      <alignment vertical="center"/>
    </xf>
    <xf numFmtId="0" fontId="4" fillId="6" borderId="94" xfId="0" applyFont="1" applyFill="1" applyBorder="1" applyAlignment="1" applyProtection="1">
      <alignment vertical="center" wrapText="1"/>
      <protection locked="0"/>
    </xf>
    <xf numFmtId="0" fontId="4" fillId="6" borderId="95" xfId="0" applyFont="1" applyFill="1" applyBorder="1" applyAlignment="1" applyProtection="1">
      <alignment vertical="center" wrapText="1"/>
      <protection locked="0"/>
    </xf>
    <xf numFmtId="0" fontId="4" fillId="6" borderId="92" xfId="0" applyFont="1" applyFill="1" applyBorder="1" applyAlignment="1" applyProtection="1">
      <alignment vertical="center" wrapText="1"/>
      <protection locked="0"/>
    </xf>
    <xf numFmtId="0" fontId="4" fillId="6" borderId="93" xfId="0" applyFont="1" applyFill="1" applyBorder="1" applyAlignment="1" applyProtection="1">
      <alignment vertical="center" wrapText="1"/>
      <protection locked="0"/>
    </xf>
    <xf numFmtId="0" fontId="4" fillId="6" borderId="68" xfId="0" applyFont="1" applyFill="1" applyBorder="1" applyAlignment="1">
      <alignment vertical="center"/>
    </xf>
    <xf numFmtId="0" fontId="4" fillId="6" borderId="69" xfId="0" applyFont="1" applyFill="1" applyBorder="1" applyAlignment="1">
      <alignment vertical="center"/>
    </xf>
    <xf numFmtId="0" fontId="4" fillId="6" borderId="70" xfId="0" applyFont="1" applyFill="1" applyBorder="1" applyAlignment="1">
      <alignment vertical="center"/>
    </xf>
    <xf numFmtId="0" fontId="4" fillId="6" borderId="70" xfId="0" applyFont="1" applyFill="1" applyBorder="1" applyAlignment="1" applyProtection="1">
      <alignment vertical="center" wrapText="1"/>
      <protection locked="0"/>
    </xf>
    <xf numFmtId="0" fontId="4" fillId="6" borderId="96" xfId="0" applyFont="1" applyFill="1" applyBorder="1" applyAlignment="1" applyProtection="1">
      <alignment vertical="center" wrapText="1"/>
      <protection locked="0"/>
    </xf>
    <xf numFmtId="0" fontId="4" fillId="6" borderId="82" xfId="0" applyFont="1" applyFill="1" applyBorder="1" applyAlignment="1" applyProtection="1">
      <alignment vertical="center" wrapText="1"/>
      <protection locked="0"/>
    </xf>
    <xf numFmtId="0" fontId="0" fillId="6" borderId="83" xfId="0" applyFill="1" applyBorder="1" applyAlignment="1" applyProtection="1">
      <alignment vertical="center"/>
      <protection locked="0"/>
    </xf>
    <xf numFmtId="0" fontId="0" fillId="6" borderId="84" xfId="0" applyFill="1" applyBorder="1" applyAlignment="1" applyProtection="1">
      <alignment vertical="center"/>
      <protection locked="0"/>
    </xf>
    <xf numFmtId="0" fontId="0" fillId="6" borderId="82" xfId="0" applyFill="1" applyBorder="1" applyAlignment="1" applyProtection="1">
      <alignment vertical="center"/>
      <protection locked="0"/>
    </xf>
    <xf numFmtId="0" fontId="0" fillId="6" borderId="93" xfId="0" applyFill="1" applyBorder="1" applyAlignment="1" applyProtection="1">
      <alignment vertical="center"/>
      <protection locked="0"/>
    </xf>
    <xf numFmtId="0" fontId="0" fillId="6" borderId="94" xfId="0" applyFill="1" applyBorder="1" applyAlignment="1" applyProtection="1">
      <alignment vertical="center"/>
      <protection locked="0"/>
    </xf>
    <xf numFmtId="0" fontId="0" fillId="6" borderId="92" xfId="0" applyFill="1" applyBorder="1" applyAlignment="1" applyProtection="1">
      <alignment vertical="center"/>
      <protection locked="0"/>
    </xf>
    <xf numFmtId="0" fontId="4" fillId="6" borderId="68" xfId="0" applyFont="1" applyFill="1" applyBorder="1" applyAlignment="1" applyProtection="1">
      <alignment vertical="center" wrapText="1"/>
      <protection locked="0"/>
    </xf>
    <xf numFmtId="0" fontId="0" fillId="6" borderId="69" xfId="0" applyFill="1" applyBorder="1" applyAlignment="1" applyProtection="1">
      <alignment vertical="center"/>
      <protection locked="0"/>
    </xf>
    <xf numFmtId="0" fontId="0" fillId="6" borderId="70" xfId="0" applyFill="1" applyBorder="1" applyAlignment="1" applyProtection="1">
      <alignment vertical="center"/>
      <protection locked="0"/>
    </xf>
    <xf numFmtId="0" fontId="0" fillId="6" borderId="68" xfId="0" applyFill="1" applyBorder="1" applyAlignment="1" applyProtection="1">
      <alignment vertical="center"/>
      <protection locked="0"/>
    </xf>
    <xf numFmtId="0" fontId="4" fillId="6" borderId="43" xfId="0" applyFont="1" applyFill="1" applyBorder="1" applyAlignment="1" applyProtection="1">
      <alignment wrapText="1"/>
      <protection locked="0"/>
    </xf>
    <xf numFmtId="0" fontId="4" fillId="6" borderId="94" xfId="0" applyFont="1" applyFill="1" applyBorder="1" applyAlignment="1" applyProtection="1">
      <alignment wrapText="1"/>
      <protection locked="0"/>
    </xf>
    <xf numFmtId="0" fontId="4" fillId="6" borderId="93" xfId="0" applyFont="1" applyFill="1" applyBorder="1" applyAlignment="1" applyProtection="1">
      <alignment wrapText="1"/>
      <protection locked="0"/>
    </xf>
    <xf numFmtId="0" fontId="4" fillId="6" borderId="66" xfId="0" applyFont="1" applyFill="1" applyBorder="1" applyAlignment="1" applyProtection="1">
      <alignment wrapText="1"/>
      <protection locked="0"/>
    </xf>
    <xf numFmtId="170" fontId="4" fillId="6" borderId="91" xfId="0" applyNumberFormat="1" applyFont="1" applyFill="1" applyBorder="1" applyAlignment="1" applyProtection="1">
      <alignment horizontal="right" vertical="center" wrapText="1"/>
      <protection locked="0"/>
    </xf>
    <xf numFmtId="0" fontId="4" fillId="6" borderId="64" xfId="0" applyFont="1" applyFill="1" applyBorder="1" applyAlignment="1" applyProtection="1">
      <alignment wrapText="1"/>
      <protection locked="0"/>
    </xf>
    <xf numFmtId="0" fontId="4" fillId="6" borderId="0" xfId="0" applyFont="1" applyFill="1" applyAlignment="1" applyProtection="1">
      <alignment wrapText="1"/>
      <protection locked="0"/>
    </xf>
    <xf numFmtId="0" fontId="4" fillId="6" borderId="43" xfId="0" applyFont="1" applyFill="1" applyBorder="1" applyAlignment="1" applyProtection="1">
      <alignment horizontal="left" vertical="center" wrapText="1"/>
      <protection locked="0"/>
    </xf>
    <xf numFmtId="0" fontId="0" fillId="6" borderId="52" xfId="0" applyFill="1" applyBorder="1" applyAlignment="1" applyProtection="1">
      <alignment horizontal="left" vertical="center"/>
      <protection locked="0"/>
    </xf>
    <xf numFmtId="0" fontId="4" fillId="6" borderId="65" xfId="0" applyFont="1" applyFill="1" applyBorder="1" applyAlignment="1" applyProtection="1">
      <alignment horizontal="left" vertical="center"/>
      <protection locked="0"/>
    </xf>
    <xf numFmtId="0" fontId="0" fillId="6" borderId="66" xfId="0" applyFill="1" applyBorder="1" applyAlignment="1" applyProtection="1">
      <alignment horizontal="left" vertical="center"/>
      <protection locked="0"/>
    </xf>
    <xf numFmtId="170" fontId="4" fillId="6" borderId="78" xfId="0" applyNumberFormat="1" applyFont="1" applyFill="1" applyBorder="1" applyAlignment="1" applyProtection="1">
      <alignment horizontal="right" vertical="center" wrapText="1"/>
      <protection locked="0"/>
    </xf>
    <xf numFmtId="0" fontId="4" fillId="6" borderId="64" xfId="0" applyFont="1" applyFill="1" applyBorder="1" applyAlignment="1" applyProtection="1">
      <alignment horizontal="left" vertical="center" wrapText="1"/>
      <protection locked="0"/>
    </xf>
    <xf numFmtId="0" fontId="4" fillId="6" borderId="93" xfId="0" applyFont="1" applyFill="1" applyBorder="1" applyAlignment="1" applyProtection="1">
      <alignment horizontal="left" vertical="center"/>
      <protection locked="0"/>
    </xf>
    <xf numFmtId="0" fontId="0" fillId="6" borderId="94" xfId="0" applyFill="1" applyBorder="1" applyAlignment="1" applyProtection="1">
      <alignment horizontal="left" vertical="center"/>
      <protection locked="0"/>
    </xf>
    <xf numFmtId="0" fontId="0" fillId="6" borderId="70" xfId="0" applyFill="1" applyBorder="1" applyAlignment="1" applyProtection="1">
      <alignment horizontal="left" vertical="center"/>
      <protection locked="0"/>
    </xf>
    <xf numFmtId="0" fontId="4" fillId="6" borderId="69" xfId="0" applyFont="1" applyFill="1" applyBorder="1" applyAlignment="1" applyProtection="1">
      <alignment horizontal="left" vertical="center"/>
      <protection locked="0"/>
    </xf>
    <xf numFmtId="0" fontId="4" fillId="6" borderId="95" xfId="0" applyFont="1" applyFill="1" applyBorder="1" applyAlignment="1" applyProtection="1">
      <alignment wrapText="1"/>
      <protection locked="0"/>
    </xf>
    <xf numFmtId="170" fontId="4" fillId="6" borderId="95" xfId="0" applyNumberFormat="1" applyFont="1" applyFill="1" applyBorder="1" applyAlignment="1" applyProtection="1">
      <alignment horizontal="right" vertical="center" wrapText="1"/>
      <protection locked="0"/>
    </xf>
  </cellXfs>
  <cellStyles count="9">
    <cellStyle name="Bad" xfId="7" builtinId="27"/>
    <cellStyle name="Comma" xfId="6" builtinId="3"/>
    <cellStyle name="Currency" xfId="1" builtinId="4"/>
    <cellStyle name="Neutral" xfId="4" builtinId="28"/>
    <cellStyle name="Normal" xfId="0" builtinId="0"/>
    <cellStyle name="Normal 2" xfId="3" xr:uid="{33E230CB-7696-466B-B284-87F726C11C87}"/>
    <cellStyle name="Normal 3" xfId="2" xr:uid="{B261F742-6ADC-45D9-A6F2-69B9E19F33BD}"/>
    <cellStyle name="Normal 4" xfId="5" xr:uid="{8AC1C7C9-BC9E-4791-9938-9370056E16B1}"/>
    <cellStyle name="Normal 5" xfId="8" xr:uid="{548FA8B6-891F-47F2-9233-B536598DDCA0}"/>
  </cellStyles>
  <dxfs count="0"/>
  <tableStyles count="0" defaultTableStyle="TableStyleMedium9" defaultPivotStyle="PivotStyleLight16"/>
  <colors>
    <mruColors>
      <color rgb="FFFFFF99"/>
      <color rgb="FFCCFFFF"/>
      <color rgb="FFF7D1E1"/>
      <color rgb="FF00FFF4"/>
      <color rgb="FFD5FF18"/>
      <color rgb="FFD5FF04"/>
      <color rgb="FFFF00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3</xdr:col>
      <xdr:colOff>733425</xdr:colOff>
      <xdr:row>5</xdr:row>
      <xdr:rowOff>84250</xdr:rowOff>
    </xdr:to>
    <xdr:pic>
      <xdr:nvPicPr>
        <xdr:cNvPr id="2" name="Image 1">
          <a:extLst>
            <a:ext uri="{FF2B5EF4-FFF2-40B4-BE49-F238E27FC236}">
              <a16:creationId xmlns:a16="http://schemas.microsoft.com/office/drawing/2014/main" id="{C81B1C9E-DAFA-43FD-8E03-E7D24F5746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1621242</xdr:colOff>
      <xdr:row>6</xdr:row>
      <xdr:rowOff>74353</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1559041</xdr:colOff>
      <xdr:row>6</xdr:row>
      <xdr:rowOff>54149</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7663"/>
        <a:stretch/>
      </xdr:blipFill>
      <xdr:spPr>
        <a:xfrm>
          <a:off x="0" y="180975"/>
          <a:ext cx="2136890" cy="8034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4</xdr:row>
      <xdr:rowOff>73026</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069E8-FAA8-4D3E-AA33-8DF4711F3A45}">
  <dimension ref="A1:J35"/>
  <sheetViews>
    <sheetView showGridLines="0" workbookViewId="0">
      <selection activeCell="E12" sqref="E12"/>
    </sheetView>
  </sheetViews>
  <sheetFormatPr defaultColWidth="11.453125" defaultRowHeight="12.5" x14ac:dyDescent="0.25"/>
  <cols>
    <col min="1" max="1" width="2.7265625" customWidth="1"/>
    <col min="2" max="2" width="2" customWidth="1"/>
    <col min="9" max="9" width="72.7265625" customWidth="1"/>
  </cols>
  <sheetData>
    <row r="1" spans="1:9" x14ac:dyDescent="0.25">
      <c r="A1" s="108"/>
      <c r="B1" s="108"/>
      <c r="C1" s="108"/>
      <c r="D1" s="108"/>
      <c r="E1" s="108"/>
      <c r="F1" s="108"/>
      <c r="G1" s="108"/>
      <c r="H1" s="108"/>
      <c r="I1" s="108"/>
    </row>
    <row r="2" spans="1:9" x14ac:dyDescent="0.25">
      <c r="A2" s="1"/>
      <c r="B2" s="1"/>
      <c r="C2" s="1"/>
      <c r="D2" s="1"/>
      <c r="E2" s="1"/>
      <c r="F2" s="1"/>
      <c r="G2" s="1"/>
      <c r="H2" s="1"/>
      <c r="I2" s="1"/>
    </row>
    <row r="3" spans="1:9" ht="13" x14ac:dyDescent="0.3">
      <c r="A3" s="1"/>
      <c r="B3" s="1"/>
      <c r="C3" s="1"/>
      <c r="D3" s="104"/>
      <c r="E3" s="67"/>
      <c r="F3" s="67"/>
      <c r="G3" s="1"/>
      <c r="H3" s="1"/>
      <c r="I3" s="67" t="s">
        <v>343</v>
      </c>
    </row>
    <row r="4" spans="1:9" ht="13" x14ac:dyDescent="0.3">
      <c r="A4" s="1"/>
      <c r="B4" s="1"/>
      <c r="C4" s="1"/>
      <c r="D4" s="67"/>
      <c r="E4" s="67"/>
      <c r="F4" s="67"/>
      <c r="G4" s="1"/>
      <c r="H4" s="1"/>
      <c r="I4" s="67" t="s">
        <v>344</v>
      </c>
    </row>
    <row r="5" spans="1:9" ht="13" x14ac:dyDescent="0.3">
      <c r="A5" s="1"/>
      <c r="B5" s="1"/>
      <c r="C5" s="1"/>
      <c r="D5" s="104"/>
      <c r="E5" s="67"/>
      <c r="F5" s="67"/>
      <c r="G5" s="1"/>
      <c r="H5" s="1"/>
      <c r="I5" s="67" t="s">
        <v>222</v>
      </c>
    </row>
    <row r="6" spans="1:9" ht="13" x14ac:dyDescent="0.3">
      <c r="A6" s="1"/>
      <c r="B6" s="1"/>
      <c r="C6" s="1"/>
      <c r="D6" s="67"/>
      <c r="E6" s="67"/>
      <c r="F6" s="67"/>
      <c r="G6" s="1"/>
      <c r="H6" s="1"/>
      <c r="I6" s="67" t="s">
        <v>316</v>
      </c>
    </row>
    <row r="7" spans="1:9" ht="13" x14ac:dyDescent="0.3">
      <c r="A7" s="1"/>
      <c r="B7" s="1"/>
      <c r="C7" s="1"/>
      <c r="D7" s="67"/>
      <c r="E7" s="67"/>
      <c r="F7" s="67"/>
      <c r="G7" s="1"/>
      <c r="H7" s="1"/>
      <c r="I7" s="67"/>
    </row>
    <row r="8" spans="1:9" x14ac:dyDescent="0.25">
      <c r="A8" s="1"/>
      <c r="B8" s="1"/>
      <c r="C8" s="1"/>
      <c r="D8" s="1"/>
      <c r="E8" s="1"/>
      <c r="F8" s="1"/>
      <c r="G8" s="1"/>
      <c r="H8" s="1"/>
      <c r="I8" s="1"/>
    </row>
    <row r="9" spans="1:9" ht="15" x14ac:dyDescent="0.25">
      <c r="A9" s="228" t="s">
        <v>317</v>
      </c>
      <c r="B9" s="1" t="s">
        <v>561</v>
      </c>
      <c r="C9" s="1"/>
      <c r="D9" s="1"/>
      <c r="E9" s="1"/>
      <c r="F9" s="1"/>
      <c r="G9" s="1"/>
      <c r="H9" s="1"/>
      <c r="I9" s="1"/>
    </row>
    <row r="10" spans="1:9" ht="15" x14ac:dyDescent="0.25">
      <c r="A10" s="228"/>
      <c r="B10" s="1"/>
      <c r="C10" s="1"/>
      <c r="D10" s="1"/>
      <c r="E10" s="1"/>
      <c r="F10" s="1"/>
      <c r="G10" s="1"/>
      <c r="H10" s="1"/>
      <c r="I10" s="1"/>
    </row>
    <row r="11" spans="1:9" ht="15" x14ac:dyDescent="0.25">
      <c r="A11" s="228" t="s">
        <v>317</v>
      </c>
      <c r="B11" s="1" t="s">
        <v>324</v>
      </c>
      <c r="C11" s="1"/>
      <c r="D11" s="1"/>
      <c r="E11" s="1"/>
      <c r="F11" s="1"/>
      <c r="G11" s="1"/>
      <c r="H11" s="1"/>
      <c r="I11" s="1"/>
    </row>
    <row r="12" spans="1:9" ht="15" x14ac:dyDescent="0.25">
      <c r="A12" s="228"/>
      <c r="B12" s="250" t="s">
        <v>315</v>
      </c>
      <c r="C12" s="1" t="s">
        <v>322</v>
      </c>
      <c r="D12" s="1"/>
      <c r="E12" s="1"/>
      <c r="F12" s="1"/>
      <c r="G12" s="1"/>
      <c r="H12" s="1"/>
      <c r="I12" s="1"/>
    </row>
    <row r="13" spans="1:9" ht="15" x14ac:dyDescent="0.25">
      <c r="A13" s="228"/>
      <c r="B13" s="250"/>
      <c r="C13" s="1"/>
      <c r="D13" s="1"/>
      <c r="E13" s="1"/>
      <c r="F13" s="1"/>
      <c r="G13" s="1"/>
      <c r="H13" s="1"/>
      <c r="I13" s="1"/>
    </row>
    <row r="14" spans="1:9" ht="15" x14ac:dyDescent="0.25">
      <c r="A14" s="228" t="s">
        <v>317</v>
      </c>
      <c r="B14" s="189" t="s">
        <v>357</v>
      </c>
      <c r="C14" s="1"/>
      <c r="D14" s="1"/>
      <c r="E14" s="1"/>
      <c r="F14" s="1"/>
      <c r="G14" s="1"/>
      <c r="H14" s="1"/>
      <c r="I14" s="1"/>
    </row>
    <row r="15" spans="1:9" ht="15" x14ac:dyDescent="0.25">
      <c r="A15" s="228"/>
      <c r="B15" s="1"/>
      <c r="C15" s="1"/>
      <c r="D15" s="1"/>
      <c r="E15" s="1"/>
      <c r="F15" s="1"/>
      <c r="G15" s="1"/>
      <c r="H15" s="1"/>
      <c r="I15" s="1"/>
    </row>
    <row r="16" spans="1:9" ht="15" x14ac:dyDescent="0.25">
      <c r="A16" s="228" t="s">
        <v>317</v>
      </c>
      <c r="B16" s="1" t="s">
        <v>342</v>
      </c>
      <c r="C16" s="1"/>
      <c r="D16" s="1"/>
      <c r="E16" s="1"/>
      <c r="F16" s="1"/>
      <c r="G16" s="1"/>
      <c r="H16" s="1"/>
      <c r="I16" s="1"/>
    </row>
    <row r="17" spans="1:10" ht="15" x14ac:dyDescent="0.25">
      <c r="A17" s="228"/>
      <c r="B17" s="131" t="s">
        <v>315</v>
      </c>
      <c r="C17" s="1" t="s">
        <v>318</v>
      </c>
      <c r="D17" s="1"/>
      <c r="E17" s="1"/>
      <c r="F17" s="1"/>
      <c r="G17" s="1"/>
      <c r="H17" s="1"/>
      <c r="I17" s="1"/>
    </row>
    <row r="18" spans="1:10" ht="15" x14ac:dyDescent="0.25">
      <c r="A18" s="228"/>
      <c r="B18" s="131"/>
      <c r="C18" s="1"/>
      <c r="D18" s="1"/>
      <c r="E18" s="1"/>
      <c r="F18" s="1"/>
      <c r="G18" s="1"/>
      <c r="H18" s="1"/>
      <c r="I18" s="1"/>
    </row>
    <row r="19" spans="1:10" ht="15" x14ac:dyDescent="0.25">
      <c r="A19" s="228" t="s">
        <v>317</v>
      </c>
      <c r="B19" s="1" t="s">
        <v>326</v>
      </c>
      <c r="C19" s="1"/>
      <c r="D19" s="1"/>
      <c r="E19" s="1"/>
      <c r="F19" s="1"/>
      <c r="G19" s="1"/>
      <c r="H19" s="1"/>
      <c r="I19" s="1"/>
    </row>
    <row r="20" spans="1:10" x14ac:dyDescent="0.25">
      <c r="A20" s="131"/>
      <c r="B20" s="1"/>
      <c r="C20" s="1"/>
      <c r="D20" s="1"/>
      <c r="E20" s="1"/>
      <c r="F20" s="1"/>
      <c r="G20" s="1"/>
      <c r="H20" s="1"/>
      <c r="I20" s="1"/>
    </row>
    <row r="21" spans="1:10" ht="15" x14ac:dyDescent="0.25">
      <c r="A21" s="228" t="s">
        <v>317</v>
      </c>
      <c r="B21" s="1" t="s">
        <v>329</v>
      </c>
      <c r="C21" s="1"/>
      <c r="D21" s="1"/>
      <c r="E21" s="1"/>
      <c r="F21" s="1"/>
      <c r="G21" s="1"/>
      <c r="H21" s="1"/>
      <c r="I21" s="1"/>
    </row>
    <row r="22" spans="1:10" x14ac:dyDescent="0.25">
      <c r="A22" s="131"/>
      <c r="B22" s="1"/>
      <c r="C22" s="1"/>
      <c r="D22" s="1"/>
      <c r="E22" s="1"/>
      <c r="F22" s="1"/>
      <c r="G22" s="1"/>
      <c r="H22" s="1"/>
      <c r="I22" s="1"/>
    </row>
    <row r="23" spans="1:10" ht="15" x14ac:dyDescent="0.25">
      <c r="A23" s="228" t="s">
        <v>317</v>
      </c>
      <c r="B23" s="1" t="s">
        <v>323</v>
      </c>
      <c r="C23" s="1"/>
      <c r="D23" s="1"/>
      <c r="E23" s="1"/>
      <c r="F23" s="1"/>
      <c r="G23" s="1"/>
      <c r="H23" s="1"/>
      <c r="I23" s="1"/>
    </row>
    <row r="24" spans="1:10" x14ac:dyDescent="0.25">
      <c r="A24" s="1"/>
      <c r="B24" s="1"/>
      <c r="C24" s="1"/>
      <c r="D24" s="1"/>
      <c r="E24" s="1"/>
      <c r="F24" s="1"/>
      <c r="G24" s="1"/>
      <c r="H24" s="1"/>
      <c r="I24" s="1"/>
    </row>
    <row r="25" spans="1:10" ht="15" x14ac:dyDescent="0.25">
      <c r="A25" s="228" t="s">
        <v>317</v>
      </c>
      <c r="B25" s="285" t="s">
        <v>356</v>
      </c>
      <c r="C25" s="1"/>
      <c r="D25" s="1"/>
      <c r="E25" s="1"/>
      <c r="F25" s="1"/>
      <c r="G25" s="1"/>
      <c r="H25" s="1"/>
      <c r="I25" s="1"/>
    </row>
    <row r="26" spans="1:10" x14ac:dyDescent="0.25">
      <c r="A26" s="1"/>
      <c r="B26" s="1" t="s">
        <v>330</v>
      </c>
      <c r="C26" s="1"/>
      <c r="D26" s="1"/>
      <c r="E26" s="1"/>
      <c r="F26" s="1"/>
      <c r="G26" s="1"/>
      <c r="H26" s="1"/>
      <c r="I26" s="1"/>
    </row>
    <row r="27" spans="1:10" x14ac:dyDescent="0.25">
      <c r="A27" s="1"/>
      <c r="B27" s="1" t="s">
        <v>331</v>
      </c>
      <c r="C27" s="1"/>
      <c r="D27" s="1"/>
      <c r="E27" s="1"/>
      <c r="F27" s="1"/>
      <c r="G27" s="1"/>
      <c r="H27" s="1"/>
      <c r="I27" s="1"/>
    </row>
    <row r="28" spans="1:10" x14ac:dyDescent="0.25">
      <c r="A28" s="1"/>
      <c r="B28" s="1"/>
      <c r="C28" s="1"/>
      <c r="D28" s="1"/>
      <c r="E28" s="1"/>
      <c r="F28" s="1"/>
      <c r="G28" s="1"/>
      <c r="H28" s="1"/>
      <c r="I28" s="1"/>
    </row>
    <row r="29" spans="1:10" x14ac:dyDescent="0.25">
      <c r="A29" s="1"/>
      <c r="B29" s="1"/>
      <c r="C29" s="1"/>
      <c r="D29" s="1"/>
      <c r="E29" s="156"/>
      <c r="F29" s="1"/>
      <c r="G29" s="1"/>
      <c r="J29" s="1"/>
    </row>
    <row r="30" spans="1:10" x14ac:dyDescent="0.25">
      <c r="A30" s="1"/>
      <c r="B30" s="1"/>
      <c r="C30" s="1"/>
      <c r="D30" s="1"/>
      <c r="E30" s="156"/>
      <c r="F30" s="1"/>
      <c r="G30" s="1"/>
      <c r="H30" s="1"/>
      <c r="I30" s="1"/>
    </row>
    <row r="31" spans="1:10" x14ac:dyDescent="0.25">
      <c r="A31" s="1"/>
      <c r="B31" s="1"/>
      <c r="C31" s="1"/>
      <c r="D31" s="1"/>
      <c r="E31" s="156"/>
      <c r="F31" s="1"/>
      <c r="G31" s="1"/>
      <c r="H31" s="1"/>
      <c r="I31" s="1"/>
    </row>
    <row r="32" spans="1:10" x14ac:dyDescent="0.25">
      <c r="A32" s="1"/>
      <c r="B32" s="1"/>
      <c r="C32" s="1"/>
      <c r="D32" s="1"/>
      <c r="E32" s="156"/>
      <c r="F32" s="1"/>
      <c r="G32" s="1"/>
      <c r="H32" s="1"/>
      <c r="I32" s="1"/>
    </row>
    <row r="33" spans="1:9" x14ac:dyDescent="0.25">
      <c r="A33" s="1"/>
      <c r="B33" s="1"/>
      <c r="C33" s="1"/>
      <c r="D33" s="1"/>
      <c r="E33" s="156"/>
      <c r="F33" s="1"/>
      <c r="G33" s="1"/>
      <c r="H33" s="1"/>
      <c r="I33" s="1"/>
    </row>
    <row r="34" spans="1:9" x14ac:dyDescent="0.25">
      <c r="A34" s="1"/>
      <c r="B34" s="1"/>
      <c r="C34" s="1"/>
      <c r="D34" s="1"/>
      <c r="E34" s="156"/>
      <c r="F34" s="1"/>
      <c r="G34" s="1"/>
      <c r="H34" s="1"/>
      <c r="I34" s="1"/>
    </row>
    <row r="35" spans="1:9" x14ac:dyDescent="0.25">
      <c r="A35" s="1"/>
      <c r="B35" s="1"/>
      <c r="C35" s="1"/>
      <c r="D35" s="1"/>
      <c r="E35" s="156"/>
      <c r="F35" s="1"/>
      <c r="G35" s="1"/>
      <c r="H35" s="1"/>
      <c r="I35" s="1"/>
    </row>
  </sheetData>
  <sheetProtection algorithmName="SHA-512" hashValue="1HFwoaKyDd3a6FmJs8REVvRVEjXFVjRyNn+XmZ09Wl51pLilABw8yzXa3dr75Suyg2E8wuFL4WuIRG4LRo2vFA==" saltValue="xj82RNE0itLymqmnXFdTeg=="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64"/>
  <sheetViews>
    <sheetView showGridLines="0" zoomScale="70" zoomScaleNormal="70" workbookViewId="0">
      <selection activeCell="B57" sqref="B57"/>
    </sheetView>
  </sheetViews>
  <sheetFormatPr defaultColWidth="11.453125" defaultRowHeight="11.5" x14ac:dyDescent="0.25"/>
  <cols>
    <col min="1" max="1" width="5.1796875" style="1" customWidth="1"/>
    <col min="2" max="2" width="54.54296875" style="1" customWidth="1"/>
    <col min="3" max="3" width="12.54296875" style="1" customWidth="1"/>
    <col min="4" max="4" width="6.453125" style="1" customWidth="1"/>
    <col min="5" max="6" width="11.26953125" style="1" customWidth="1"/>
    <col min="7" max="7" width="13.7265625" style="1" customWidth="1"/>
    <col min="8" max="8" width="6.453125" style="1" customWidth="1"/>
    <col min="9" max="9" width="11.81640625" style="1" customWidth="1"/>
    <col min="10" max="16384" width="11.453125" style="1"/>
  </cols>
  <sheetData>
    <row r="1" spans="1:10" ht="12.75" customHeight="1" x14ac:dyDescent="0.25">
      <c r="A1" s="108"/>
      <c r="B1" s="108"/>
      <c r="C1" s="108"/>
      <c r="D1" s="108"/>
      <c r="E1" s="108"/>
      <c r="F1" s="108"/>
      <c r="G1" s="108"/>
      <c r="H1" s="108"/>
      <c r="I1" s="108"/>
    </row>
    <row r="2" spans="1:10" ht="12.75" customHeight="1" x14ac:dyDescent="0.3">
      <c r="G2" s="104"/>
      <c r="H2" s="67"/>
      <c r="I2" s="67"/>
    </row>
    <row r="3" spans="1:10" ht="12.75" customHeight="1" x14ac:dyDescent="0.3">
      <c r="G3" s="67"/>
      <c r="H3" s="67"/>
      <c r="I3" s="67" t="s">
        <v>343</v>
      </c>
    </row>
    <row r="4" spans="1:10" ht="12.75" customHeight="1" x14ac:dyDescent="0.3">
      <c r="G4" s="104"/>
      <c r="H4" s="67"/>
      <c r="I4" s="67" t="s">
        <v>344</v>
      </c>
    </row>
    <row r="5" spans="1:10" ht="12.75" customHeight="1" x14ac:dyDescent="0.3">
      <c r="G5" s="67"/>
      <c r="H5" s="67"/>
      <c r="I5" s="67" t="s">
        <v>222</v>
      </c>
    </row>
    <row r="6" spans="1:10" ht="12.75" customHeight="1" x14ac:dyDescent="0.3">
      <c r="G6" s="104"/>
      <c r="H6" s="67"/>
      <c r="I6" s="67" t="s">
        <v>232</v>
      </c>
    </row>
    <row r="7" spans="1:10" ht="12.75" customHeight="1" x14ac:dyDescent="0.25"/>
    <row r="8" spans="1:10" s="8" customFormat="1" ht="12.75" customHeight="1" x14ac:dyDescent="0.3">
      <c r="B8" s="67" t="s">
        <v>337</v>
      </c>
      <c r="C8" s="105">
        <f>'Costs Detail'!G3</f>
        <v>0</v>
      </c>
      <c r="D8" s="106"/>
      <c r="E8" s="106"/>
      <c r="F8" s="299"/>
    </row>
    <row r="9" spans="1:10" s="8" customFormat="1" ht="12.75" customHeight="1" x14ac:dyDescent="0.3">
      <c r="B9" s="67" t="s">
        <v>224</v>
      </c>
      <c r="C9" s="105">
        <f>'Costs Detail'!G4</f>
        <v>0</v>
      </c>
      <c r="D9" s="107"/>
      <c r="E9" s="107"/>
      <c r="F9" s="300"/>
    </row>
    <row r="10" spans="1:10" s="8" customFormat="1" ht="12.75" customHeight="1" x14ac:dyDescent="0.3">
      <c r="B10" s="67" t="s">
        <v>225</v>
      </c>
      <c r="C10" s="105">
        <f>'Costs Detail'!G5</f>
        <v>0</v>
      </c>
      <c r="D10" s="107"/>
      <c r="E10" s="107"/>
      <c r="F10" s="300"/>
    </row>
    <row r="11" spans="1:10" s="8" customFormat="1" ht="12.75" customHeight="1" x14ac:dyDescent="0.3">
      <c r="B11" s="67" t="s">
        <v>40</v>
      </c>
      <c r="C11" s="105">
        <f>'Costs Detail'!G6</f>
        <v>0</v>
      </c>
      <c r="D11" s="107"/>
      <c r="E11" s="107"/>
      <c r="F11" s="301"/>
    </row>
    <row r="12" spans="1:10" ht="12.75" customHeight="1" x14ac:dyDescent="0.25">
      <c r="B12" s="302"/>
      <c r="C12" s="303"/>
      <c r="D12" s="303"/>
      <c r="E12" s="303"/>
      <c r="F12" s="303"/>
    </row>
    <row r="13" spans="1:10" ht="15.75" customHeight="1" x14ac:dyDescent="0.25">
      <c r="A13" s="304"/>
      <c r="B13" s="304"/>
      <c r="C13" s="304"/>
      <c r="E13" s="304"/>
      <c r="F13" s="304"/>
      <c r="G13" s="304"/>
      <c r="I13" s="304"/>
    </row>
    <row r="14" spans="1:10" s="146" customFormat="1" ht="37.15" customHeight="1" x14ac:dyDescent="0.25">
      <c r="A14" s="133" t="s">
        <v>64</v>
      </c>
      <c r="B14" s="305" t="s">
        <v>0</v>
      </c>
      <c r="C14" s="137" t="s">
        <v>32</v>
      </c>
      <c r="D14" s="49"/>
      <c r="E14" s="144" t="s">
        <v>33</v>
      </c>
      <c r="F14" s="145" t="s">
        <v>65</v>
      </c>
      <c r="G14" s="135" t="s">
        <v>34</v>
      </c>
      <c r="H14" s="136"/>
      <c r="I14" s="144" t="s">
        <v>35</v>
      </c>
      <c r="J14" s="49"/>
    </row>
    <row r="15" spans="1:10" ht="12" customHeight="1" x14ac:dyDescent="0.25">
      <c r="A15" s="68">
        <v>1</v>
      </c>
      <c r="B15" s="69" t="s">
        <v>2</v>
      </c>
      <c r="C15" s="253">
        <f>'Costs Detail'!C19</f>
        <v>0</v>
      </c>
      <c r="D15" s="11"/>
      <c r="E15" s="86">
        <f>'Costs Detail'!E19</f>
        <v>0</v>
      </c>
      <c r="F15" s="87">
        <f>'Costs Detail'!F19</f>
        <v>0</v>
      </c>
      <c r="G15" s="255">
        <f>'Costs Detail'!G19</f>
        <v>0</v>
      </c>
      <c r="H15" s="56"/>
      <c r="I15" s="86">
        <f>'Costs Detail'!H19</f>
        <v>0</v>
      </c>
    </row>
    <row r="16" spans="1:10" ht="12" customHeight="1" x14ac:dyDescent="0.25">
      <c r="A16" s="68">
        <v>2</v>
      </c>
      <c r="B16" s="69" t="s">
        <v>4</v>
      </c>
      <c r="C16" s="253">
        <f>'Costs Detail'!C29</f>
        <v>0</v>
      </c>
      <c r="D16" s="11"/>
      <c r="E16" s="86">
        <f>'Costs Detail'!E29</f>
        <v>0</v>
      </c>
      <c r="F16" s="87">
        <f>'Costs Detail'!F29</f>
        <v>0</v>
      </c>
      <c r="G16" s="255">
        <f>'Costs Detail'!G29</f>
        <v>0</v>
      </c>
      <c r="H16" s="56"/>
      <c r="I16" s="86">
        <f>'Costs Detail'!H29</f>
        <v>0</v>
      </c>
    </row>
    <row r="17" spans="1:9" ht="12" customHeight="1" x14ac:dyDescent="0.25">
      <c r="A17" s="68">
        <v>3</v>
      </c>
      <c r="B17" s="69" t="s">
        <v>6</v>
      </c>
      <c r="C17" s="253">
        <f>'Costs Detail'!C37</f>
        <v>0</v>
      </c>
      <c r="D17" s="11"/>
      <c r="E17" s="86">
        <f>'Costs Detail'!E37</f>
        <v>0</v>
      </c>
      <c r="F17" s="87">
        <f>'Costs Detail'!F37</f>
        <v>0</v>
      </c>
      <c r="G17" s="255">
        <f>'Costs Detail'!G37</f>
        <v>0</v>
      </c>
      <c r="H17" s="56"/>
      <c r="I17" s="86">
        <f>'Costs Detail'!H37</f>
        <v>0</v>
      </c>
    </row>
    <row r="18" spans="1:9" s="50" customFormat="1" ht="12" customHeight="1" x14ac:dyDescent="0.25">
      <c r="A18" s="72"/>
      <c r="B18" s="73" t="s">
        <v>217</v>
      </c>
      <c r="C18" s="254">
        <f>SUM(C15:C17)</f>
        <v>0</v>
      </c>
      <c r="D18" s="74"/>
      <c r="E18" s="88">
        <f>SUM(E15:E17)</f>
        <v>0</v>
      </c>
      <c r="F18" s="89">
        <f>SUM(F15:F17)</f>
        <v>0</v>
      </c>
      <c r="G18" s="256">
        <f>SUM(G15:G17)</f>
        <v>0</v>
      </c>
      <c r="H18" s="57"/>
      <c r="I18" s="88">
        <f>SUM(I15:I17)</f>
        <v>0</v>
      </c>
    </row>
    <row r="19" spans="1:9" ht="6" customHeight="1" x14ac:dyDescent="0.25">
      <c r="A19" s="75"/>
      <c r="B19" s="11"/>
      <c r="C19" s="58"/>
      <c r="D19" s="11"/>
      <c r="E19" s="58"/>
      <c r="F19" s="142"/>
      <c r="G19" s="58"/>
      <c r="H19" s="58"/>
      <c r="I19" s="58"/>
    </row>
    <row r="20" spans="1:9" ht="12" customHeight="1" x14ac:dyDescent="0.25">
      <c r="A20" s="68">
        <v>4</v>
      </c>
      <c r="B20" s="69" t="s">
        <v>175</v>
      </c>
      <c r="C20" s="253">
        <f>'Costs Detail'!C52</f>
        <v>0</v>
      </c>
      <c r="D20" s="11"/>
      <c r="E20" s="86">
        <f>'Costs Detail'!E52</f>
        <v>0</v>
      </c>
      <c r="F20" s="87">
        <f>'Costs Detail'!F52</f>
        <v>0</v>
      </c>
      <c r="G20" s="255">
        <f>'Costs Detail'!G52</f>
        <v>0</v>
      </c>
      <c r="H20" s="56"/>
      <c r="I20" s="86">
        <f>'Costs Detail'!H52</f>
        <v>0</v>
      </c>
    </row>
    <row r="21" spans="1:9" ht="12" customHeight="1" x14ac:dyDescent="0.25">
      <c r="A21" s="68">
        <v>5</v>
      </c>
      <c r="B21" s="69" t="s">
        <v>10</v>
      </c>
      <c r="C21" s="253">
        <f>'Costs Detail'!C66</f>
        <v>0</v>
      </c>
      <c r="D21" s="11"/>
      <c r="E21" s="86">
        <f>'Costs Detail'!E66</f>
        <v>0</v>
      </c>
      <c r="F21" s="87">
        <f>'Costs Detail'!F66</f>
        <v>0</v>
      </c>
      <c r="G21" s="255">
        <f>'Costs Detail'!G66</f>
        <v>0</v>
      </c>
      <c r="H21" s="56"/>
      <c r="I21" s="86">
        <f>'Costs Detail'!H66</f>
        <v>0</v>
      </c>
    </row>
    <row r="22" spans="1:9" ht="12" customHeight="1" x14ac:dyDescent="0.25">
      <c r="A22" s="68">
        <v>6</v>
      </c>
      <c r="B22" s="69" t="s">
        <v>12</v>
      </c>
      <c r="C22" s="253">
        <f>'Costs Detail'!C76</f>
        <v>0</v>
      </c>
      <c r="D22" s="11"/>
      <c r="E22" s="86">
        <f>'Costs Detail'!E76</f>
        <v>0</v>
      </c>
      <c r="F22" s="87">
        <f>'Costs Detail'!F76</f>
        <v>0</v>
      </c>
      <c r="G22" s="255">
        <f>'Costs Detail'!G76</f>
        <v>0</v>
      </c>
      <c r="H22" s="56"/>
      <c r="I22" s="86">
        <f>'Costs Detail'!H76</f>
        <v>0</v>
      </c>
    </row>
    <row r="23" spans="1:9" ht="12" customHeight="1" x14ac:dyDescent="0.25">
      <c r="A23" s="68">
        <v>7</v>
      </c>
      <c r="B23" s="69" t="s">
        <v>228</v>
      </c>
      <c r="C23" s="253">
        <f>'Costs Detail'!C88</f>
        <v>0</v>
      </c>
      <c r="D23" s="11"/>
      <c r="E23" s="86">
        <f>'Costs Detail'!E88</f>
        <v>0</v>
      </c>
      <c r="F23" s="87">
        <f>'Costs Detail'!F88</f>
        <v>0</v>
      </c>
      <c r="G23" s="255">
        <f>'Costs Detail'!G88</f>
        <v>0</v>
      </c>
      <c r="H23" s="56"/>
      <c r="I23" s="86">
        <f>'Costs Detail'!H88</f>
        <v>0</v>
      </c>
    </row>
    <row r="24" spans="1:9" ht="12" customHeight="1" x14ac:dyDescent="0.25">
      <c r="A24" s="68">
        <v>8</v>
      </c>
      <c r="B24" s="69" t="s">
        <v>19</v>
      </c>
      <c r="C24" s="253">
        <f>'Costs Detail'!C95</f>
        <v>0</v>
      </c>
      <c r="D24" s="11"/>
      <c r="E24" s="86">
        <f>'Costs Detail'!E95</f>
        <v>0</v>
      </c>
      <c r="F24" s="87">
        <f>'Costs Detail'!F95</f>
        <v>0</v>
      </c>
      <c r="G24" s="255">
        <f>'Costs Detail'!G95</f>
        <v>0</v>
      </c>
      <c r="H24" s="56"/>
      <c r="I24" s="86">
        <f>'Costs Detail'!H95</f>
        <v>0</v>
      </c>
    </row>
    <row r="25" spans="1:9" ht="12" customHeight="1" x14ac:dyDescent="0.25">
      <c r="A25" s="68">
        <v>9</v>
      </c>
      <c r="B25" s="69" t="s">
        <v>181</v>
      </c>
      <c r="C25" s="253">
        <f>'Costs Detail'!C101</f>
        <v>0</v>
      </c>
      <c r="D25" s="11"/>
      <c r="E25" s="86">
        <f>'Costs Detail'!E101</f>
        <v>0</v>
      </c>
      <c r="F25" s="87">
        <f>'Costs Detail'!F101</f>
        <v>0</v>
      </c>
      <c r="G25" s="255">
        <f>'Costs Detail'!G101</f>
        <v>0</v>
      </c>
      <c r="H25" s="56"/>
      <c r="I25" s="86">
        <f>'Costs Detail'!H101</f>
        <v>0</v>
      </c>
    </row>
    <row r="26" spans="1:9" ht="12" customHeight="1" x14ac:dyDescent="0.25">
      <c r="A26" s="68">
        <v>10</v>
      </c>
      <c r="B26" s="69" t="s">
        <v>219</v>
      </c>
      <c r="C26" s="253">
        <f>'Costs Detail'!C116</f>
        <v>0</v>
      </c>
      <c r="D26" s="11"/>
      <c r="E26" s="86">
        <f>'Costs Detail'!E116</f>
        <v>0</v>
      </c>
      <c r="F26" s="87">
        <f>'Costs Detail'!F116</f>
        <v>0</v>
      </c>
      <c r="G26" s="255">
        <f>'Costs Detail'!G116</f>
        <v>0</v>
      </c>
      <c r="H26" s="56"/>
      <c r="I26" s="86">
        <f>'Costs Detail'!H116</f>
        <v>0</v>
      </c>
    </row>
    <row r="27" spans="1:9" s="50" customFormat="1" ht="12" customHeight="1" x14ac:dyDescent="0.25">
      <c r="A27" s="72"/>
      <c r="B27" s="51" t="s">
        <v>179</v>
      </c>
      <c r="C27" s="263">
        <f>SUM(C20:C26)</f>
        <v>0</v>
      </c>
      <c r="D27" s="74"/>
      <c r="E27" s="306">
        <f>SUM(E20:E26)</f>
        <v>0</v>
      </c>
      <c r="F27" s="307">
        <f>SUM(F20:F26)</f>
        <v>0</v>
      </c>
      <c r="G27" s="259">
        <f>SUM(G20:G26)</f>
        <v>0</v>
      </c>
      <c r="H27" s="76"/>
      <c r="I27" s="306">
        <f>SUM(I20:I26)</f>
        <v>0</v>
      </c>
    </row>
    <row r="28" spans="1:9" ht="6" customHeight="1" x14ac:dyDescent="0.25">
      <c r="A28" s="75"/>
      <c r="B28" s="59"/>
      <c r="C28" s="77"/>
      <c r="D28" s="11"/>
      <c r="E28" s="77"/>
      <c r="F28" s="143"/>
      <c r="G28" s="77"/>
      <c r="H28" s="77"/>
      <c r="I28" s="77"/>
    </row>
    <row r="29" spans="1:9" ht="12" customHeight="1" x14ac:dyDescent="0.25">
      <c r="A29" s="68">
        <v>11</v>
      </c>
      <c r="B29" s="69" t="s">
        <v>176</v>
      </c>
      <c r="C29" s="253">
        <f>'Costs Detail'!C131</f>
        <v>0</v>
      </c>
      <c r="D29" s="11"/>
      <c r="E29" s="86">
        <f>'Costs Detail'!E131</f>
        <v>0</v>
      </c>
      <c r="F29" s="87">
        <f>'Costs Detail'!F131</f>
        <v>0</v>
      </c>
      <c r="G29" s="255">
        <f>'Costs Detail'!G131</f>
        <v>0</v>
      </c>
      <c r="H29" s="56"/>
      <c r="I29" s="86">
        <f>'Costs Detail'!H131</f>
        <v>0</v>
      </c>
    </row>
    <row r="30" spans="1:9" ht="12" customHeight="1" x14ac:dyDescent="0.25">
      <c r="A30" s="68">
        <v>12</v>
      </c>
      <c r="B30" s="69" t="s">
        <v>233</v>
      </c>
      <c r="C30" s="253">
        <f>'Costs Detail'!C147</f>
        <v>0</v>
      </c>
      <c r="D30" s="11"/>
      <c r="E30" s="86">
        <f>'Costs Detail'!E147</f>
        <v>0</v>
      </c>
      <c r="F30" s="87">
        <f>'Costs Detail'!F147</f>
        <v>0</v>
      </c>
      <c r="G30" s="255">
        <f>'Costs Detail'!G147</f>
        <v>0</v>
      </c>
      <c r="H30" s="56"/>
      <c r="I30" s="86">
        <f>'Costs Detail'!H147</f>
        <v>0</v>
      </c>
    </row>
    <row r="31" spans="1:9" s="50" customFormat="1" ht="12" customHeight="1" x14ac:dyDescent="0.25">
      <c r="A31" s="72"/>
      <c r="B31" s="51" t="s">
        <v>66</v>
      </c>
      <c r="C31" s="254">
        <f>SUM(C29:C30)</f>
        <v>0</v>
      </c>
      <c r="D31" s="74"/>
      <c r="E31" s="88">
        <f>SUM(E29:E30)</f>
        <v>0</v>
      </c>
      <c r="F31" s="89">
        <f>SUM(F29:F30)</f>
        <v>0</v>
      </c>
      <c r="G31" s="256">
        <f>SUM(G29:G30)</f>
        <v>0</v>
      </c>
      <c r="H31" s="57"/>
      <c r="I31" s="88">
        <f>SUM(I29:I30)</f>
        <v>0</v>
      </c>
    </row>
    <row r="32" spans="1:9" ht="6" customHeight="1" x14ac:dyDescent="0.25">
      <c r="A32" s="75"/>
      <c r="B32" s="59"/>
      <c r="C32" s="58"/>
      <c r="D32" s="11"/>
      <c r="E32" s="58"/>
      <c r="F32" s="142"/>
      <c r="G32" s="58"/>
      <c r="H32" s="58"/>
      <c r="I32" s="58"/>
    </row>
    <row r="33" spans="1:9" ht="12" customHeight="1" x14ac:dyDescent="0.25">
      <c r="A33" s="68">
        <v>15</v>
      </c>
      <c r="B33" s="69" t="s">
        <v>234</v>
      </c>
      <c r="C33" s="253">
        <f>'Costs Detail'!C163</f>
        <v>0</v>
      </c>
      <c r="D33" s="11"/>
      <c r="E33" s="86">
        <f>'Costs Detail'!E163</f>
        <v>0</v>
      </c>
      <c r="F33" s="87">
        <f>'Costs Detail'!F163</f>
        <v>0</v>
      </c>
      <c r="G33" s="255">
        <f>'Costs Detail'!G163</f>
        <v>0</v>
      </c>
      <c r="H33" s="56"/>
      <c r="I33" s="86">
        <f>'Costs Detail'!H163</f>
        <v>0</v>
      </c>
    </row>
    <row r="34" spans="1:9" ht="12" customHeight="1" x14ac:dyDescent="0.25">
      <c r="A34" s="78"/>
      <c r="B34" s="51" t="s">
        <v>167</v>
      </c>
      <c r="C34" s="254">
        <f>SUM(C33:C33)</f>
        <v>0</v>
      </c>
      <c r="D34" s="11"/>
      <c r="E34" s="88">
        <f>SUM(E33:E33)</f>
        <v>0</v>
      </c>
      <c r="F34" s="89">
        <f>SUM(F33:F33)</f>
        <v>0</v>
      </c>
      <c r="G34" s="256">
        <f>SUM(G33:G33)</f>
        <v>0</v>
      </c>
      <c r="H34" s="57"/>
      <c r="I34" s="88">
        <f>SUM(I33:I33)</f>
        <v>0</v>
      </c>
    </row>
    <row r="35" spans="1:9" ht="6" customHeight="1" x14ac:dyDescent="0.25">
      <c r="A35" s="79"/>
      <c r="B35" s="59"/>
      <c r="C35" s="58"/>
      <c r="D35" s="11"/>
      <c r="E35" s="58"/>
      <c r="F35" s="58"/>
      <c r="G35" s="142"/>
      <c r="H35" s="58"/>
      <c r="I35" s="58"/>
    </row>
    <row r="36" spans="1:9" s="50" customFormat="1" ht="12" customHeight="1" x14ac:dyDescent="0.25">
      <c r="A36" s="80" t="s">
        <v>1</v>
      </c>
      <c r="B36" s="73" t="s">
        <v>43</v>
      </c>
      <c r="C36" s="254">
        <f>'Costs Detail'!C167</f>
        <v>0</v>
      </c>
      <c r="D36" s="74"/>
      <c r="E36" s="88">
        <f>'Costs Detail'!E167</f>
        <v>0</v>
      </c>
      <c r="F36" s="89">
        <f>'Costs Detail'!F167</f>
        <v>0</v>
      </c>
      <c r="G36" s="256">
        <f>'Costs Detail'!G167</f>
        <v>0</v>
      </c>
      <c r="H36" s="57"/>
      <c r="I36" s="88">
        <f>'Costs Detail'!H167</f>
        <v>0</v>
      </c>
    </row>
    <row r="37" spans="1:9" ht="6" customHeight="1" x14ac:dyDescent="0.25">
      <c r="A37" s="79"/>
      <c r="B37" s="11"/>
      <c r="C37" s="60"/>
      <c r="D37" s="11"/>
      <c r="E37" s="60"/>
      <c r="F37" s="60"/>
      <c r="G37" s="141"/>
      <c r="H37" s="60"/>
      <c r="I37" s="60"/>
    </row>
    <row r="38" spans="1:9" s="50" customFormat="1" ht="12" customHeight="1" x14ac:dyDescent="0.25">
      <c r="A38" s="80" t="s">
        <v>166</v>
      </c>
      <c r="B38" s="73" t="s">
        <v>44</v>
      </c>
      <c r="C38" s="254">
        <f>'Costs Detail'!C169</f>
        <v>0</v>
      </c>
      <c r="D38" s="74"/>
      <c r="E38" s="88">
        <f>'Costs Detail'!E169</f>
        <v>0</v>
      </c>
      <c r="F38" s="89">
        <f>'Costs Detail'!F169</f>
        <v>0</v>
      </c>
      <c r="G38" s="256">
        <f>'Costs Detail'!G169</f>
        <v>0</v>
      </c>
      <c r="H38" s="57"/>
      <c r="I38" s="88">
        <f>'Costs Detail'!H169</f>
        <v>0</v>
      </c>
    </row>
    <row r="39" spans="1:9" ht="6" customHeight="1" x14ac:dyDescent="0.25">
      <c r="A39" s="79"/>
      <c r="B39" s="11"/>
      <c r="C39" s="60"/>
      <c r="D39" s="11"/>
      <c r="E39" s="60"/>
      <c r="F39" s="237"/>
      <c r="G39" s="60"/>
      <c r="H39" s="60"/>
      <c r="I39" s="60"/>
    </row>
    <row r="40" spans="1:9" s="50" customFormat="1" ht="12" customHeight="1" thickBot="1" x14ac:dyDescent="0.3">
      <c r="A40" s="99"/>
      <c r="B40" s="326" t="s">
        <v>351</v>
      </c>
      <c r="C40" s="308">
        <f>'Costs Detail'!C172</f>
        <v>0</v>
      </c>
      <c r="E40" s="309">
        <f>'Costs Detail'!E172</f>
        <v>0</v>
      </c>
      <c r="F40" s="310">
        <f>'Costs Detail'!F172</f>
        <v>0</v>
      </c>
      <c r="G40" s="100">
        <f>'Costs Detail'!G172</f>
        <v>0</v>
      </c>
      <c r="H40" s="311"/>
      <c r="I40" s="308">
        <f>'Costs Detail'!H172</f>
        <v>0</v>
      </c>
    </row>
    <row r="41" spans="1:9" s="50" customFormat="1" ht="12" customHeight="1" thickTop="1" x14ac:dyDescent="0.25">
      <c r="A41" s="235"/>
      <c r="B41" s="236"/>
      <c r="C41" s="234"/>
      <c r="E41" s="234"/>
      <c r="F41" s="234"/>
      <c r="G41" s="234"/>
      <c r="H41" s="234"/>
      <c r="I41" s="234"/>
    </row>
    <row r="42" spans="1:9" s="50" customFormat="1" ht="12" customHeight="1" x14ac:dyDescent="0.25">
      <c r="A42" s="80" t="s">
        <v>79</v>
      </c>
      <c r="B42" s="325" t="s">
        <v>349</v>
      </c>
      <c r="C42" s="254">
        <f>'Costs Detail'!C174</f>
        <v>0</v>
      </c>
      <c r="D42" s="74"/>
      <c r="G42" s="312">
        <f>'Costs Detail'!G174</f>
        <v>0</v>
      </c>
    </row>
    <row r="43" spans="1:9" s="50" customFormat="1" ht="12" customHeight="1" x14ac:dyDescent="0.25">
      <c r="A43" s="78"/>
      <c r="B43" s="74"/>
      <c r="C43" s="247"/>
      <c r="D43" s="74"/>
    </row>
    <row r="44" spans="1:9" ht="12" customHeight="1" x14ac:dyDescent="0.25">
      <c r="A44" s="313"/>
      <c r="B44" s="297" t="s">
        <v>350</v>
      </c>
      <c r="C44" s="314">
        <f>'Costs Detail'!C176</f>
        <v>0</v>
      </c>
      <c r="D44" s="50"/>
      <c r="E44" s="314">
        <f>E40+E42</f>
        <v>0</v>
      </c>
      <c r="F44" s="314">
        <f>F40+F42</f>
        <v>0</v>
      </c>
      <c r="G44" s="314">
        <f>G40+G42</f>
        <v>0</v>
      </c>
      <c r="H44" s="50"/>
      <c r="I44" s="314">
        <f>I40+I42</f>
        <v>0</v>
      </c>
    </row>
    <row r="45" spans="1:9" ht="12" thickBot="1" x14ac:dyDescent="0.3">
      <c r="B45" s="41"/>
      <c r="C45" s="41"/>
      <c r="D45" s="41"/>
      <c r="E45" s="41"/>
      <c r="F45" s="41"/>
      <c r="G45" s="41"/>
      <c r="H45" s="41"/>
      <c r="I45" s="41"/>
    </row>
    <row r="46" spans="1:9" ht="13.5" thickBot="1" x14ac:dyDescent="0.3">
      <c r="B46" s="417" t="s">
        <v>347</v>
      </c>
      <c r="C46" s="418"/>
      <c r="D46" s="419"/>
      <c r="E46" s="419"/>
      <c r="F46" s="419"/>
      <c r="G46" s="419"/>
      <c r="H46" s="419"/>
      <c r="I46" s="420"/>
    </row>
    <row r="47" spans="1:9" ht="24" customHeight="1" x14ac:dyDescent="0.25">
      <c r="B47" s="315" t="s">
        <v>240</v>
      </c>
      <c r="C47" s="316" t="s">
        <v>341</v>
      </c>
      <c r="E47" s="268"/>
      <c r="F47" s="268"/>
      <c r="G47" s="334" t="s">
        <v>332</v>
      </c>
      <c r="H47" s="335"/>
      <c r="I47" s="336" t="s">
        <v>333</v>
      </c>
    </row>
    <row r="48" spans="1:9" ht="12" customHeight="1" x14ac:dyDescent="0.25">
      <c r="B48" s="317">
        <f>'Costs Detail'!B182</f>
        <v>0</v>
      </c>
      <c r="C48" s="318">
        <f>'Costs Detail'!C182</f>
        <v>0</v>
      </c>
      <c r="E48" s="22"/>
      <c r="F48" s="22"/>
      <c r="G48" s="319">
        <f>'Costs Detail'!G182</f>
        <v>0</v>
      </c>
      <c r="I48" s="319">
        <f>'Costs Detail'!H182</f>
        <v>0</v>
      </c>
    </row>
    <row r="49" spans="1:1023 1025:2047 2049:3071 3073:4095 4097:5119 5121:6143 6145:7167 7169:8191 8193:9215 9217:10239 10241:11263 11265:12287 12289:13311 13313:14335 14337:15359 15361:16383" ht="12" customHeight="1" x14ac:dyDescent="0.25">
      <c r="B49" s="317" t="str">
        <f>'Costs Detail'!B183</f>
        <v>-</v>
      </c>
      <c r="C49" s="320">
        <f>'Costs Detail'!C183</f>
        <v>0</v>
      </c>
      <c r="E49" s="22"/>
      <c r="F49" s="22"/>
      <c r="G49" s="319">
        <f>'Costs Detail'!G183</f>
        <v>0</v>
      </c>
      <c r="I49" s="319">
        <f>'Costs Detail'!H183</f>
        <v>0</v>
      </c>
    </row>
    <row r="50" spans="1:1023 1025:2047 2049:3071 3073:4095 4097:5119 5121:6143 6145:7167 7169:8191 8193:9215 9217:10239 10241:11263 11265:12287 12289:13311 13313:14335 14337:15359 15361:16383" ht="12" customHeight="1" thickBot="1" x14ac:dyDescent="0.3">
      <c r="B50" s="341" t="s">
        <v>354</v>
      </c>
      <c r="C50" s="269">
        <f>'Costs Detail'!C184</f>
        <v>0</v>
      </c>
      <c r="E50" s="154"/>
      <c r="F50" s="154"/>
      <c r="G50" s="321">
        <f>'Costs Detail'!G184</f>
        <v>0</v>
      </c>
      <c r="I50" s="321">
        <f>'Costs Detail'!H184</f>
        <v>0</v>
      </c>
    </row>
    <row r="51" spans="1:1023 1025:2047 2049:3071 3073:4095 4097:5119 5121:6143 6145:7167 7169:8191 8193:9215 9217:10239 10241:11263 11265:12287 12289:13311 13313:14335 14337:15359 15361:16383" s="234" customFormat="1" ht="12" customHeight="1" x14ac:dyDescent="0.25">
      <c r="A51" s="1"/>
      <c r="B51" s="322"/>
      <c r="C51" s="154"/>
      <c r="D51" s="1"/>
      <c r="E51" s="39"/>
      <c r="F51" s="323"/>
      <c r="G51" s="323"/>
      <c r="H51" s="1"/>
      <c r="I51" s="1"/>
      <c r="K51" s="90"/>
      <c r="O51" s="154"/>
      <c r="Q51" s="296"/>
      <c r="S51" s="90"/>
      <c r="W51" s="154"/>
      <c r="Y51" s="296"/>
      <c r="AA51" s="90"/>
      <c r="AE51" s="154"/>
      <c r="AG51" s="296"/>
      <c r="AI51" s="90"/>
      <c r="AM51" s="154"/>
      <c r="AO51" s="296"/>
      <c r="AQ51" s="90"/>
      <c r="AU51" s="154"/>
      <c r="AW51" s="296"/>
      <c r="AY51" s="90"/>
      <c r="BC51" s="154"/>
      <c r="BE51" s="296"/>
      <c r="BG51" s="90"/>
      <c r="BK51" s="154"/>
      <c r="BM51" s="296"/>
      <c r="BO51" s="90"/>
      <c r="BS51" s="154"/>
      <c r="BU51" s="296"/>
      <c r="BW51" s="90"/>
      <c r="CA51" s="154"/>
      <c r="CC51" s="296"/>
      <c r="CE51" s="90"/>
      <c r="CI51" s="154"/>
      <c r="CK51" s="296"/>
      <c r="CM51" s="90"/>
      <c r="CQ51" s="154"/>
      <c r="CS51" s="296"/>
      <c r="CU51" s="90"/>
      <c r="CY51" s="154"/>
      <c r="DA51" s="296"/>
      <c r="DC51" s="90"/>
      <c r="DG51" s="154"/>
      <c r="DI51" s="296"/>
      <c r="DK51" s="90"/>
      <c r="DO51" s="154"/>
      <c r="DQ51" s="296"/>
      <c r="DS51" s="90"/>
      <c r="DW51" s="154"/>
      <c r="DY51" s="296"/>
      <c r="EA51" s="90"/>
      <c r="EE51" s="154"/>
      <c r="EG51" s="296"/>
      <c r="EI51" s="90"/>
      <c r="EM51" s="154"/>
      <c r="EO51" s="296"/>
      <c r="EQ51" s="90"/>
      <c r="EU51" s="154"/>
      <c r="EW51" s="296"/>
      <c r="EY51" s="90"/>
      <c r="FC51" s="154"/>
      <c r="FE51" s="296"/>
      <c r="FG51" s="90"/>
      <c r="FK51" s="154"/>
      <c r="FM51" s="296"/>
      <c r="FO51" s="90"/>
      <c r="FS51" s="154"/>
      <c r="FU51" s="296"/>
      <c r="FW51" s="90"/>
      <c r="GA51" s="154"/>
      <c r="GC51" s="296"/>
      <c r="GE51" s="90"/>
      <c r="GI51" s="154"/>
      <c r="GK51" s="296"/>
      <c r="GM51" s="90"/>
      <c r="GQ51" s="154"/>
      <c r="GS51" s="296"/>
      <c r="GU51" s="90"/>
      <c r="GY51" s="154"/>
      <c r="HA51" s="296"/>
      <c r="HC51" s="90"/>
      <c r="HG51" s="154"/>
      <c r="HI51" s="296"/>
      <c r="HK51" s="90"/>
      <c r="HO51" s="154"/>
      <c r="HQ51" s="296"/>
      <c r="HS51" s="90"/>
      <c r="HW51" s="154"/>
      <c r="HY51" s="296"/>
      <c r="IA51" s="90"/>
      <c r="IE51" s="154"/>
      <c r="IG51" s="296"/>
      <c r="II51" s="90"/>
      <c r="IM51" s="154"/>
      <c r="IO51" s="296"/>
      <c r="IQ51" s="90"/>
      <c r="IU51" s="154"/>
      <c r="IW51" s="296"/>
      <c r="IY51" s="90"/>
      <c r="JC51" s="154"/>
      <c r="JE51" s="296"/>
      <c r="JG51" s="90"/>
      <c r="JK51" s="154"/>
      <c r="JM51" s="296"/>
      <c r="JO51" s="90"/>
      <c r="JS51" s="154"/>
      <c r="JU51" s="296"/>
      <c r="JW51" s="90"/>
      <c r="KA51" s="154"/>
      <c r="KC51" s="296"/>
      <c r="KE51" s="90"/>
      <c r="KI51" s="154"/>
      <c r="KK51" s="296"/>
      <c r="KM51" s="90"/>
      <c r="KQ51" s="154"/>
      <c r="KS51" s="296"/>
      <c r="KU51" s="90"/>
      <c r="KY51" s="154"/>
      <c r="LA51" s="296"/>
      <c r="LC51" s="90"/>
      <c r="LG51" s="154"/>
      <c r="LI51" s="296"/>
      <c r="LK51" s="90"/>
      <c r="LO51" s="154"/>
      <c r="LQ51" s="296"/>
      <c r="LS51" s="90"/>
      <c r="LW51" s="154"/>
      <c r="LY51" s="296"/>
      <c r="MA51" s="90"/>
      <c r="ME51" s="154"/>
      <c r="MG51" s="296"/>
      <c r="MI51" s="90"/>
      <c r="MM51" s="154"/>
      <c r="MO51" s="296"/>
      <c r="MQ51" s="90"/>
      <c r="MU51" s="154"/>
      <c r="MW51" s="296"/>
      <c r="MY51" s="90"/>
      <c r="NC51" s="154"/>
      <c r="NE51" s="296"/>
      <c r="NG51" s="90"/>
      <c r="NK51" s="154"/>
      <c r="NM51" s="296"/>
      <c r="NO51" s="90"/>
      <c r="NS51" s="154"/>
      <c r="NU51" s="296"/>
      <c r="NW51" s="90"/>
      <c r="OA51" s="154"/>
      <c r="OC51" s="296"/>
      <c r="OE51" s="90"/>
      <c r="OI51" s="154"/>
      <c r="OK51" s="296"/>
      <c r="OM51" s="90"/>
      <c r="OQ51" s="154"/>
      <c r="OS51" s="296"/>
      <c r="OU51" s="90"/>
      <c r="OY51" s="154"/>
      <c r="PA51" s="296"/>
      <c r="PC51" s="90"/>
      <c r="PG51" s="154"/>
      <c r="PI51" s="296"/>
      <c r="PK51" s="90"/>
      <c r="PO51" s="154"/>
      <c r="PQ51" s="296"/>
      <c r="PS51" s="90"/>
      <c r="PW51" s="154"/>
      <c r="PY51" s="296"/>
      <c r="QA51" s="90"/>
      <c r="QE51" s="154"/>
      <c r="QG51" s="296"/>
      <c r="QI51" s="90"/>
      <c r="QM51" s="154"/>
      <c r="QO51" s="296"/>
      <c r="QQ51" s="90"/>
      <c r="QU51" s="154"/>
      <c r="QW51" s="296"/>
      <c r="QY51" s="90"/>
      <c r="RC51" s="154"/>
      <c r="RE51" s="296"/>
      <c r="RG51" s="90"/>
      <c r="RK51" s="154"/>
      <c r="RM51" s="296"/>
      <c r="RO51" s="90"/>
      <c r="RS51" s="154"/>
      <c r="RU51" s="296"/>
      <c r="RW51" s="90"/>
      <c r="SA51" s="154"/>
      <c r="SC51" s="296"/>
      <c r="SE51" s="90"/>
      <c r="SI51" s="154"/>
      <c r="SK51" s="296"/>
      <c r="SM51" s="90"/>
      <c r="SQ51" s="154"/>
      <c r="SS51" s="296"/>
      <c r="SU51" s="90"/>
      <c r="SY51" s="154"/>
      <c r="TA51" s="296"/>
      <c r="TC51" s="90"/>
      <c r="TG51" s="154"/>
      <c r="TI51" s="296"/>
      <c r="TK51" s="90"/>
      <c r="TO51" s="154"/>
      <c r="TQ51" s="296"/>
      <c r="TS51" s="90"/>
      <c r="TW51" s="154"/>
      <c r="TY51" s="296"/>
      <c r="UA51" s="90"/>
      <c r="UE51" s="154"/>
      <c r="UG51" s="296"/>
      <c r="UI51" s="90"/>
      <c r="UM51" s="154"/>
      <c r="UO51" s="296"/>
      <c r="UQ51" s="90"/>
      <c r="UU51" s="154"/>
      <c r="UW51" s="296"/>
      <c r="UY51" s="90"/>
      <c r="VC51" s="154"/>
      <c r="VE51" s="296"/>
      <c r="VG51" s="90"/>
      <c r="VK51" s="154"/>
      <c r="VM51" s="296"/>
      <c r="VO51" s="90"/>
      <c r="VS51" s="154"/>
      <c r="VU51" s="296"/>
      <c r="VW51" s="90"/>
      <c r="WA51" s="154"/>
      <c r="WC51" s="296"/>
      <c r="WE51" s="90"/>
      <c r="WI51" s="154"/>
      <c r="WK51" s="296"/>
      <c r="WM51" s="90"/>
      <c r="WQ51" s="154"/>
      <c r="WS51" s="296"/>
      <c r="WU51" s="90"/>
      <c r="WY51" s="154"/>
      <c r="XA51" s="296"/>
      <c r="XC51" s="90"/>
      <c r="XG51" s="154"/>
      <c r="XI51" s="296"/>
      <c r="XK51" s="90"/>
      <c r="XO51" s="154"/>
      <c r="XQ51" s="296"/>
      <c r="XS51" s="90"/>
      <c r="XW51" s="154"/>
      <c r="XY51" s="296"/>
      <c r="YA51" s="90"/>
      <c r="YE51" s="154"/>
      <c r="YG51" s="296"/>
      <c r="YI51" s="90"/>
      <c r="YM51" s="154"/>
      <c r="YO51" s="296"/>
      <c r="YQ51" s="90"/>
      <c r="YU51" s="154"/>
      <c r="YW51" s="296"/>
      <c r="YY51" s="90"/>
      <c r="ZC51" s="154"/>
      <c r="ZE51" s="296"/>
      <c r="ZG51" s="90"/>
      <c r="ZK51" s="154"/>
      <c r="ZM51" s="296"/>
      <c r="ZO51" s="90"/>
      <c r="ZS51" s="154"/>
      <c r="ZU51" s="296"/>
      <c r="ZW51" s="90"/>
      <c r="AAA51" s="154"/>
      <c r="AAC51" s="296"/>
      <c r="AAE51" s="90"/>
      <c r="AAI51" s="154"/>
      <c r="AAK51" s="296"/>
      <c r="AAM51" s="90"/>
      <c r="AAQ51" s="154"/>
      <c r="AAS51" s="296"/>
      <c r="AAU51" s="90"/>
      <c r="AAY51" s="154"/>
      <c r="ABA51" s="296"/>
      <c r="ABC51" s="90"/>
      <c r="ABG51" s="154"/>
      <c r="ABI51" s="296"/>
      <c r="ABK51" s="90"/>
      <c r="ABO51" s="154"/>
      <c r="ABQ51" s="296"/>
      <c r="ABS51" s="90"/>
      <c r="ABW51" s="154"/>
      <c r="ABY51" s="296"/>
      <c r="ACA51" s="90"/>
      <c r="ACE51" s="154"/>
      <c r="ACG51" s="296"/>
      <c r="ACI51" s="90"/>
      <c r="ACM51" s="154"/>
      <c r="ACO51" s="296"/>
      <c r="ACQ51" s="90"/>
      <c r="ACU51" s="154"/>
      <c r="ACW51" s="296"/>
      <c r="ACY51" s="90"/>
      <c r="ADC51" s="154"/>
      <c r="ADE51" s="296"/>
      <c r="ADG51" s="90"/>
      <c r="ADK51" s="154"/>
      <c r="ADM51" s="296"/>
      <c r="ADO51" s="90"/>
      <c r="ADS51" s="154"/>
      <c r="ADU51" s="296"/>
      <c r="ADW51" s="90"/>
      <c r="AEA51" s="154"/>
      <c r="AEC51" s="296"/>
      <c r="AEE51" s="90"/>
      <c r="AEI51" s="154"/>
      <c r="AEK51" s="296"/>
      <c r="AEM51" s="90"/>
      <c r="AEQ51" s="154"/>
      <c r="AES51" s="296"/>
      <c r="AEU51" s="90"/>
      <c r="AEY51" s="154"/>
      <c r="AFA51" s="296"/>
      <c r="AFC51" s="90"/>
      <c r="AFG51" s="154"/>
      <c r="AFI51" s="296"/>
      <c r="AFK51" s="90"/>
      <c r="AFO51" s="154"/>
      <c r="AFQ51" s="296"/>
      <c r="AFS51" s="90"/>
      <c r="AFW51" s="154"/>
      <c r="AFY51" s="296"/>
      <c r="AGA51" s="90"/>
      <c r="AGE51" s="154"/>
      <c r="AGG51" s="296"/>
      <c r="AGI51" s="90"/>
      <c r="AGM51" s="154"/>
      <c r="AGO51" s="296"/>
      <c r="AGQ51" s="90"/>
      <c r="AGU51" s="154"/>
      <c r="AGW51" s="296"/>
      <c r="AGY51" s="90"/>
      <c r="AHC51" s="154"/>
      <c r="AHE51" s="296"/>
      <c r="AHG51" s="90"/>
      <c r="AHK51" s="154"/>
      <c r="AHM51" s="296"/>
      <c r="AHO51" s="90"/>
      <c r="AHS51" s="154"/>
      <c r="AHU51" s="296"/>
      <c r="AHW51" s="90"/>
      <c r="AIA51" s="154"/>
      <c r="AIC51" s="296"/>
      <c r="AIE51" s="90"/>
      <c r="AII51" s="154"/>
      <c r="AIK51" s="296"/>
      <c r="AIM51" s="90"/>
      <c r="AIQ51" s="154"/>
      <c r="AIS51" s="296"/>
      <c r="AIU51" s="90"/>
      <c r="AIY51" s="154"/>
      <c r="AJA51" s="296"/>
      <c r="AJC51" s="90"/>
      <c r="AJG51" s="154"/>
      <c r="AJI51" s="296"/>
      <c r="AJK51" s="90"/>
      <c r="AJO51" s="154"/>
      <c r="AJQ51" s="296"/>
      <c r="AJS51" s="90"/>
      <c r="AJW51" s="154"/>
      <c r="AJY51" s="296"/>
      <c r="AKA51" s="90"/>
      <c r="AKE51" s="154"/>
      <c r="AKG51" s="296"/>
      <c r="AKI51" s="90"/>
      <c r="AKM51" s="154"/>
      <c r="AKO51" s="296"/>
      <c r="AKQ51" s="90"/>
      <c r="AKU51" s="154"/>
      <c r="AKW51" s="296"/>
      <c r="AKY51" s="90"/>
      <c r="ALC51" s="154"/>
      <c r="ALE51" s="296"/>
      <c r="ALG51" s="90"/>
      <c r="ALK51" s="154"/>
      <c r="ALM51" s="296"/>
      <c r="ALO51" s="90"/>
      <c r="ALS51" s="154"/>
      <c r="ALU51" s="296"/>
      <c r="ALW51" s="90"/>
      <c r="AMA51" s="154"/>
      <c r="AMC51" s="296"/>
      <c r="AME51" s="90"/>
      <c r="AMI51" s="154"/>
      <c r="AMK51" s="296"/>
      <c r="AMM51" s="90"/>
      <c r="AMQ51" s="154"/>
      <c r="AMS51" s="296"/>
      <c r="AMU51" s="90"/>
      <c r="AMY51" s="154"/>
      <c r="ANA51" s="296"/>
      <c r="ANC51" s="90"/>
      <c r="ANG51" s="154"/>
      <c r="ANI51" s="296"/>
      <c r="ANK51" s="90"/>
      <c r="ANO51" s="154"/>
      <c r="ANQ51" s="296"/>
      <c r="ANS51" s="90"/>
      <c r="ANW51" s="154"/>
      <c r="ANY51" s="296"/>
      <c r="AOA51" s="90"/>
      <c r="AOE51" s="154"/>
      <c r="AOG51" s="296"/>
      <c r="AOI51" s="90"/>
      <c r="AOM51" s="154"/>
      <c r="AOO51" s="296"/>
      <c r="AOQ51" s="90"/>
      <c r="AOU51" s="154"/>
      <c r="AOW51" s="296"/>
      <c r="AOY51" s="90"/>
      <c r="APC51" s="154"/>
      <c r="APE51" s="296"/>
      <c r="APG51" s="90"/>
      <c r="APK51" s="154"/>
      <c r="APM51" s="296"/>
      <c r="APO51" s="90"/>
      <c r="APS51" s="154"/>
      <c r="APU51" s="296"/>
      <c r="APW51" s="90"/>
      <c r="AQA51" s="154"/>
      <c r="AQC51" s="296"/>
      <c r="AQE51" s="90"/>
      <c r="AQI51" s="154"/>
      <c r="AQK51" s="296"/>
      <c r="AQM51" s="90"/>
      <c r="AQQ51" s="154"/>
      <c r="AQS51" s="296"/>
      <c r="AQU51" s="90"/>
      <c r="AQY51" s="154"/>
      <c r="ARA51" s="296"/>
      <c r="ARC51" s="90"/>
      <c r="ARG51" s="154"/>
      <c r="ARI51" s="296"/>
      <c r="ARK51" s="90"/>
      <c r="ARO51" s="154"/>
      <c r="ARQ51" s="296"/>
      <c r="ARS51" s="90"/>
      <c r="ARW51" s="154"/>
      <c r="ARY51" s="296"/>
      <c r="ASA51" s="90"/>
      <c r="ASE51" s="154"/>
      <c r="ASG51" s="296"/>
      <c r="ASI51" s="90"/>
      <c r="ASM51" s="154"/>
      <c r="ASO51" s="296"/>
      <c r="ASQ51" s="90"/>
      <c r="ASU51" s="154"/>
      <c r="ASW51" s="296"/>
      <c r="ASY51" s="90"/>
      <c r="ATC51" s="154"/>
      <c r="ATE51" s="296"/>
      <c r="ATG51" s="90"/>
      <c r="ATK51" s="154"/>
      <c r="ATM51" s="296"/>
      <c r="ATO51" s="90"/>
      <c r="ATS51" s="154"/>
      <c r="ATU51" s="296"/>
      <c r="ATW51" s="90"/>
      <c r="AUA51" s="154"/>
      <c r="AUC51" s="296"/>
      <c r="AUE51" s="90"/>
      <c r="AUI51" s="154"/>
      <c r="AUK51" s="296"/>
      <c r="AUM51" s="90"/>
      <c r="AUQ51" s="154"/>
      <c r="AUS51" s="296"/>
      <c r="AUU51" s="90"/>
      <c r="AUY51" s="154"/>
      <c r="AVA51" s="296"/>
      <c r="AVC51" s="90"/>
      <c r="AVG51" s="154"/>
      <c r="AVI51" s="296"/>
      <c r="AVK51" s="90"/>
      <c r="AVO51" s="154"/>
      <c r="AVQ51" s="296"/>
      <c r="AVS51" s="90"/>
      <c r="AVW51" s="154"/>
      <c r="AVY51" s="296"/>
      <c r="AWA51" s="90"/>
      <c r="AWE51" s="154"/>
      <c r="AWG51" s="296"/>
      <c r="AWI51" s="90"/>
      <c r="AWM51" s="154"/>
      <c r="AWO51" s="296"/>
      <c r="AWQ51" s="90"/>
      <c r="AWU51" s="154"/>
      <c r="AWW51" s="296"/>
      <c r="AWY51" s="90"/>
      <c r="AXC51" s="154"/>
      <c r="AXE51" s="296"/>
      <c r="AXG51" s="90"/>
      <c r="AXK51" s="154"/>
      <c r="AXM51" s="296"/>
      <c r="AXO51" s="90"/>
      <c r="AXS51" s="154"/>
      <c r="AXU51" s="296"/>
      <c r="AXW51" s="90"/>
      <c r="AYA51" s="154"/>
      <c r="AYC51" s="296"/>
      <c r="AYE51" s="90"/>
      <c r="AYI51" s="154"/>
      <c r="AYK51" s="296"/>
      <c r="AYM51" s="90"/>
      <c r="AYQ51" s="154"/>
      <c r="AYS51" s="296"/>
      <c r="AYU51" s="90"/>
      <c r="AYY51" s="154"/>
      <c r="AZA51" s="296"/>
      <c r="AZC51" s="90"/>
      <c r="AZG51" s="154"/>
      <c r="AZI51" s="296"/>
      <c r="AZK51" s="90"/>
      <c r="AZO51" s="154"/>
      <c r="AZQ51" s="296"/>
      <c r="AZS51" s="90"/>
      <c r="AZW51" s="154"/>
      <c r="AZY51" s="296"/>
      <c r="BAA51" s="90"/>
      <c r="BAE51" s="154"/>
      <c r="BAG51" s="296"/>
      <c r="BAI51" s="90"/>
      <c r="BAM51" s="154"/>
      <c r="BAO51" s="296"/>
      <c r="BAQ51" s="90"/>
      <c r="BAU51" s="154"/>
      <c r="BAW51" s="296"/>
      <c r="BAY51" s="90"/>
      <c r="BBC51" s="154"/>
      <c r="BBE51" s="296"/>
      <c r="BBG51" s="90"/>
      <c r="BBK51" s="154"/>
      <c r="BBM51" s="296"/>
      <c r="BBO51" s="90"/>
      <c r="BBS51" s="154"/>
      <c r="BBU51" s="296"/>
      <c r="BBW51" s="90"/>
      <c r="BCA51" s="154"/>
      <c r="BCC51" s="296"/>
      <c r="BCE51" s="90"/>
      <c r="BCI51" s="154"/>
      <c r="BCK51" s="296"/>
      <c r="BCM51" s="90"/>
      <c r="BCQ51" s="154"/>
      <c r="BCS51" s="296"/>
      <c r="BCU51" s="90"/>
      <c r="BCY51" s="154"/>
      <c r="BDA51" s="296"/>
      <c r="BDC51" s="90"/>
      <c r="BDG51" s="154"/>
      <c r="BDI51" s="296"/>
      <c r="BDK51" s="90"/>
      <c r="BDO51" s="154"/>
      <c r="BDQ51" s="296"/>
      <c r="BDS51" s="90"/>
      <c r="BDW51" s="154"/>
      <c r="BDY51" s="296"/>
      <c r="BEA51" s="90"/>
      <c r="BEE51" s="154"/>
      <c r="BEG51" s="296"/>
      <c r="BEI51" s="90"/>
      <c r="BEM51" s="154"/>
      <c r="BEO51" s="296"/>
      <c r="BEQ51" s="90"/>
      <c r="BEU51" s="154"/>
      <c r="BEW51" s="296"/>
      <c r="BEY51" s="90"/>
      <c r="BFC51" s="154"/>
      <c r="BFE51" s="296"/>
      <c r="BFG51" s="90"/>
      <c r="BFK51" s="154"/>
      <c r="BFM51" s="296"/>
      <c r="BFO51" s="90"/>
      <c r="BFS51" s="154"/>
      <c r="BFU51" s="296"/>
      <c r="BFW51" s="90"/>
      <c r="BGA51" s="154"/>
      <c r="BGC51" s="296"/>
      <c r="BGE51" s="90"/>
      <c r="BGI51" s="154"/>
      <c r="BGK51" s="296"/>
      <c r="BGM51" s="90"/>
      <c r="BGQ51" s="154"/>
      <c r="BGS51" s="296"/>
      <c r="BGU51" s="90"/>
      <c r="BGY51" s="154"/>
      <c r="BHA51" s="296"/>
      <c r="BHC51" s="90"/>
      <c r="BHG51" s="154"/>
      <c r="BHI51" s="296"/>
      <c r="BHK51" s="90"/>
      <c r="BHO51" s="154"/>
      <c r="BHQ51" s="296"/>
      <c r="BHS51" s="90"/>
      <c r="BHW51" s="154"/>
      <c r="BHY51" s="296"/>
      <c r="BIA51" s="90"/>
      <c r="BIE51" s="154"/>
      <c r="BIG51" s="296"/>
      <c r="BII51" s="90"/>
      <c r="BIM51" s="154"/>
      <c r="BIO51" s="296"/>
      <c r="BIQ51" s="90"/>
      <c r="BIU51" s="154"/>
      <c r="BIW51" s="296"/>
      <c r="BIY51" s="90"/>
      <c r="BJC51" s="154"/>
      <c r="BJE51" s="296"/>
      <c r="BJG51" s="90"/>
      <c r="BJK51" s="154"/>
      <c r="BJM51" s="296"/>
      <c r="BJO51" s="90"/>
      <c r="BJS51" s="154"/>
      <c r="BJU51" s="296"/>
      <c r="BJW51" s="90"/>
      <c r="BKA51" s="154"/>
      <c r="BKC51" s="296"/>
      <c r="BKE51" s="90"/>
      <c r="BKI51" s="154"/>
      <c r="BKK51" s="296"/>
      <c r="BKM51" s="90"/>
      <c r="BKQ51" s="154"/>
      <c r="BKS51" s="296"/>
      <c r="BKU51" s="90"/>
      <c r="BKY51" s="154"/>
      <c r="BLA51" s="296"/>
      <c r="BLC51" s="90"/>
      <c r="BLG51" s="154"/>
      <c r="BLI51" s="296"/>
      <c r="BLK51" s="90"/>
      <c r="BLO51" s="154"/>
      <c r="BLQ51" s="296"/>
      <c r="BLS51" s="90"/>
      <c r="BLW51" s="154"/>
      <c r="BLY51" s="296"/>
      <c r="BMA51" s="90"/>
      <c r="BME51" s="154"/>
      <c r="BMG51" s="296"/>
      <c r="BMI51" s="90"/>
      <c r="BMM51" s="154"/>
      <c r="BMO51" s="296"/>
      <c r="BMQ51" s="90"/>
      <c r="BMU51" s="154"/>
      <c r="BMW51" s="296"/>
      <c r="BMY51" s="90"/>
      <c r="BNC51" s="154"/>
      <c r="BNE51" s="296"/>
      <c r="BNG51" s="90"/>
      <c r="BNK51" s="154"/>
      <c r="BNM51" s="296"/>
      <c r="BNO51" s="90"/>
      <c r="BNS51" s="154"/>
      <c r="BNU51" s="296"/>
      <c r="BNW51" s="90"/>
      <c r="BOA51" s="154"/>
      <c r="BOC51" s="296"/>
      <c r="BOE51" s="90"/>
      <c r="BOI51" s="154"/>
      <c r="BOK51" s="296"/>
      <c r="BOM51" s="90"/>
      <c r="BOQ51" s="154"/>
      <c r="BOS51" s="296"/>
      <c r="BOU51" s="90"/>
      <c r="BOY51" s="154"/>
      <c r="BPA51" s="296"/>
      <c r="BPC51" s="90"/>
      <c r="BPG51" s="154"/>
      <c r="BPI51" s="296"/>
      <c r="BPK51" s="90"/>
      <c r="BPO51" s="154"/>
      <c r="BPQ51" s="296"/>
      <c r="BPS51" s="90"/>
      <c r="BPW51" s="154"/>
      <c r="BPY51" s="296"/>
      <c r="BQA51" s="90"/>
      <c r="BQE51" s="154"/>
      <c r="BQG51" s="296"/>
      <c r="BQI51" s="90"/>
      <c r="BQM51" s="154"/>
      <c r="BQO51" s="296"/>
      <c r="BQQ51" s="90"/>
      <c r="BQU51" s="154"/>
      <c r="BQW51" s="296"/>
      <c r="BQY51" s="90"/>
      <c r="BRC51" s="154"/>
      <c r="BRE51" s="296"/>
      <c r="BRG51" s="90"/>
      <c r="BRK51" s="154"/>
      <c r="BRM51" s="296"/>
      <c r="BRO51" s="90"/>
      <c r="BRS51" s="154"/>
      <c r="BRU51" s="296"/>
      <c r="BRW51" s="90"/>
      <c r="BSA51" s="154"/>
      <c r="BSC51" s="296"/>
      <c r="BSE51" s="90"/>
      <c r="BSI51" s="154"/>
      <c r="BSK51" s="296"/>
      <c r="BSM51" s="90"/>
      <c r="BSQ51" s="154"/>
      <c r="BSS51" s="296"/>
      <c r="BSU51" s="90"/>
      <c r="BSY51" s="154"/>
      <c r="BTA51" s="296"/>
      <c r="BTC51" s="90"/>
      <c r="BTG51" s="154"/>
      <c r="BTI51" s="296"/>
      <c r="BTK51" s="90"/>
      <c r="BTO51" s="154"/>
      <c r="BTQ51" s="296"/>
      <c r="BTS51" s="90"/>
      <c r="BTW51" s="154"/>
      <c r="BTY51" s="296"/>
      <c r="BUA51" s="90"/>
      <c r="BUE51" s="154"/>
      <c r="BUG51" s="296"/>
      <c r="BUI51" s="90"/>
      <c r="BUM51" s="154"/>
      <c r="BUO51" s="296"/>
      <c r="BUQ51" s="90"/>
      <c r="BUU51" s="154"/>
      <c r="BUW51" s="296"/>
      <c r="BUY51" s="90"/>
      <c r="BVC51" s="154"/>
      <c r="BVE51" s="296"/>
      <c r="BVG51" s="90"/>
      <c r="BVK51" s="154"/>
      <c r="BVM51" s="296"/>
      <c r="BVO51" s="90"/>
      <c r="BVS51" s="154"/>
      <c r="BVU51" s="296"/>
      <c r="BVW51" s="90"/>
      <c r="BWA51" s="154"/>
      <c r="BWC51" s="296"/>
      <c r="BWE51" s="90"/>
      <c r="BWI51" s="154"/>
      <c r="BWK51" s="296"/>
      <c r="BWM51" s="90"/>
      <c r="BWQ51" s="154"/>
      <c r="BWS51" s="296"/>
      <c r="BWU51" s="90"/>
      <c r="BWY51" s="154"/>
      <c r="BXA51" s="296"/>
      <c r="BXC51" s="90"/>
      <c r="BXG51" s="154"/>
      <c r="BXI51" s="296"/>
      <c r="BXK51" s="90"/>
      <c r="BXO51" s="154"/>
      <c r="BXQ51" s="296"/>
      <c r="BXS51" s="90"/>
      <c r="BXW51" s="154"/>
      <c r="BXY51" s="296"/>
      <c r="BYA51" s="90"/>
      <c r="BYE51" s="154"/>
      <c r="BYG51" s="296"/>
      <c r="BYI51" s="90"/>
      <c r="BYM51" s="154"/>
      <c r="BYO51" s="296"/>
      <c r="BYQ51" s="90"/>
      <c r="BYU51" s="154"/>
      <c r="BYW51" s="296"/>
      <c r="BYY51" s="90"/>
      <c r="BZC51" s="154"/>
      <c r="BZE51" s="296"/>
      <c r="BZG51" s="90"/>
      <c r="BZK51" s="154"/>
      <c r="BZM51" s="296"/>
      <c r="BZO51" s="90"/>
      <c r="BZS51" s="154"/>
      <c r="BZU51" s="296"/>
      <c r="BZW51" s="90"/>
      <c r="CAA51" s="154"/>
      <c r="CAC51" s="296"/>
      <c r="CAE51" s="90"/>
      <c r="CAI51" s="154"/>
      <c r="CAK51" s="296"/>
      <c r="CAM51" s="90"/>
      <c r="CAQ51" s="154"/>
      <c r="CAS51" s="296"/>
      <c r="CAU51" s="90"/>
      <c r="CAY51" s="154"/>
      <c r="CBA51" s="296"/>
      <c r="CBC51" s="90"/>
      <c r="CBG51" s="154"/>
      <c r="CBI51" s="296"/>
      <c r="CBK51" s="90"/>
      <c r="CBO51" s="154"/>
      <c r="CBQ51" s="296"/>
      <c r="CBS51" s="90"/>
      <c r="CBW51" s="154"/>
      <c r="CBY51" s="296"/>
      <c r="CCA51" s="90"/>
      <c r="CCE51" s="154"/>
      <c r="CCG51" s="296"/>
      <c r="CCI51" s="90"/>
      <c r="CCM51" s="154"/>
      <c r="CCO51" s="296"/>
      <c r="CCQ51" s="90"/>
      <c r="CCU51" s="154"/>
      <c r="CCW51" s="296"/>
      <c r="CCY51" s="90"/>
      <c r="CDC51" s="154"/>
      <c r="CDE51" s="296"/>
      <c r="CDG51" s="90"/>
      <c r="CDK51" s="154"/>
      <c r="CDM51" s="296"/>
      <c r="CDO51" s="90"/>
      <c r="CDS51" s="154"/>
      <c r="CDU51" s="296"/>
      <c r="CDW51" s="90"/>
      <c r="CEA51" s="154"/>
      <c r="CEC51" s="296"/>
      <c r="CEE51" s="90"/>
      <c r="CEI51" s="154"/>
      <c r="CEK51" s="296"/>
      <c r="CEM51" s="90"/>
      <c r="CEQ51" s="154"/>
      <c r="CES51" s="296"/>
      <c r="CEU51" s="90"/>
      <c r="CEY51" s="154"/>
      <c r="CFA51" s="296"/>
      <c r="CFC51" s="90"/>
      <c r="CFG51" s="154"/>
      <c r="CFI51" s="296"/>
      <c r="CFK51" s="90"/>
      <c r="CFO51" s="154"/>
      <c r="CFQ51" s="296"/>
      <c r="CFS51" s="90"/>
      <c r="CFW51" s="154"/>
      <c r="CFY51" s="296"/>
      <c r="CGA51" s="90"/>
      <c r="CGE51" s="154"/>
      <c r="CGG51" s="296"/>
      <c r="CGI51" s="90"/>
      <c r="CGM51" s="154"/>
      <c r="CGO51" s="296"/>
      <c r="CGQ51" s="90"/>
      <c r="CGU51" s="154"/>
      <c r="CGW51" s="296"/>
      <c r="CGY51" s="90"/>
      <c r="CHC51" s="154"/>
      <c r="CHE51" s="296"/>
      <c r="CHG51" s="90"/>
      <c r="CHK51" s="154"/>
      <c r="CHM51" s="296"/>
      <c r="CHO51" s="90"/>
      <c r="CHS51" s="154"/>
      <c r="CHU51" s="296"/>
      <c r="CHW51" s="90"/>
      <c r="CIA51" s="154"/>
      <c r="CIC51" s="296"/>
      <c r="CIE51" s="90"/>
      <c r="CII51" s="154"/>
      <c r="CIK51" s="296"/>
      <c r="CIM51" s="90"/>
      <c r="CIQ51" s="154"/>
      <c r="CIS51" s="296"/>
      <c r="CIU51" s="90"/>
      <c r="CIY51" s="154"/>
      <c r="CJA51" s="296"/>
      <c r="CJC51" s="90"/>
      <c r="CJG51" s="154"/>
      <c r="CJI51" s="296"/>
      <c r="CJK51" s="90"/>
      <c r="CJO51" s="154"/>
      <c r="CJQ51" s="296"/>
      <c r="CJS51" s="90"/>
      <c r="CJW51" s="154"/>
      <c r="CJY51" s="296"/>
      <c r="CKA51" s="90"/>
      <c r="CKE51" s="154"/>
      <c r="CKG51" s="296"/>
      <c r="CKI51" s="90"/>
      <c r="CKM51" s="154"/>
      <c r="CKO51" s="296"/>
      <c r="CKQ51" s="90"/>
      <c r="CKU51" s="154"/>
      <c r="CKW51" s="296"/>
      <c r="CKY51" s="90"/>
      <c r="CLC51" s="154"/>
      <c r="CLE51" s="296"/>
      <c r="CLG51" s="90"/>
      <c r="CLK51" s="154"/>
      <c r="CLM51" s="296"/>
      <c r="CLO51" s="90"/>
      <c r="CLS51" s="154"/>
      <c r="CLU51" s="296"/>
      <c r="CLW51" s="90"/>
      <c r="CMA51" s="154"/>
      <c r="CMC51" s="296"/>
      <c r="CME51" s="90"/>
      <c r="CMI51" s="154"/>
      <c r="CMK51" s="296"/>
      <c r="CMM51" s="90"/>
      <c r="CMQ51" s="154"/>
      <c r="CMS51" s="296"/>
      <c r="CMU51" s="90"/>
      <c r="CMY51" s="154"/>
      <c r="CNA51" s="296"/>
      <c r="CNC51" s="90"/>
      <c r="CNG51" s="154"/>
      <c r="CNI51" s="296"/>
      <c r="CNK51" s="90"/>
      <c r="CNO51" s="154"/>
      <c r="CNQ51" s="296"/>
      <c r="CNS51" s="90"/>
      <c r="CNW51" s="154"/>
      <c r="CNY51" s="296"/>
      <c r="COA51" s="90"/>
      <c r="COE51" s="154"/>
      <c r="COG51" s="296"/>
      <c r="COI51" s="90"/>
      <c r="COM51" s="154"/>
      <c r="COO51" s="296"/>
      <c r="COQ51" s="90"/>
      <c r="COU51" s="154"/>
      <c r="COW51" s="296"/>
      <c r="COY51" s="90"/>
      <c r="CPC51" s="154"/>
      <c r="CPE51" s="296"/>
      <c r="CPG51" s="90"/>
      <c r="CPK51" s="154"/>
      <c r="CPM51" s="296"/>
      <c r="CPO51" s="90"/>
      <c r="CPS51" s="154"/>
      <c r="CPU51" s="296"/>
      <c r="CPW51" s="90"/>
      <c r="CQA51" s="154"/>
      <c r="CQC51" s="296"/>
      <c r="CQE51" s="90"/>
      <c r="CQI51" s="154"/>
      <c r="CQK51" s="296"/>
      <c r="CQM51" s="90"/>
      <c r="CQQ51" s="154"/>
      <c r="CQS51" s="296"/>
      <c r="CQU51" s="90"/>
      <c r="CQY51" s="154"/>
      <c r="CRA51" s="296"/>
      <c r="CRC51" s="90"/>
      <c r="CRG51" s="154"/>
      <c r="CRI51" s="296"/>
      <c r="CRK51" s="90"/>
      <c r="CRO51" s="154"/>
      <c r="CRQ51" s="296"/>
      <c r="CRS51" s="90"/>
      <c r="CRW51" s="154"/>
      <c r="CRY51" s="296"/>
      <c r="CSA51" s="90"/>
      <c r="CSE51" s="154"/>
      <c r="CSG51" s="296"/>
      <c r="CSI51" s="90"/>
      <c r="CSM51" s="154"/>
      <c r="CSO51" s="296"/>
      <c r="CSQ51" s="90"/>
      <c r="CSU51" s="154"/>
      <c r="CSW51" s="296"/>
      <c r="CSY51" s="90"/>
      <c r="CTC51" s="154"/>
      <c r="CTE51" s="296"/>
      <c r="CTG51" s="90"/>
      <c r="CTK51" s="154"/>
      <c r="CTM51" s="296"/>
      <c r="CTO51" s="90"/>
      <c r="CTS51" s="154"/>
      <c r="CTU51" s="296"/>
      <c r="CTW51" s="90"/>
      <c r="CUA51" s="154"/>
      <c r="CUC51" s="296"/>
      <c r="CUE51" s="90"/>
      <c r="CUI51" s="154"/>
      <c r="CUK51" s="296"/>
      <c r="CUM51" s="90"/>
      <c r="CUQ51" s="154"/>
      <c r="CUS51" s="296"/>
      <c r="CUU51" s="90"/>
      <c r="CUY51" s="154"/>
      <c r="CVA51" s="296"/>
      <c r="CVC51" s="90"/>
      <c r="CVG51" s="154"/>
      <c r="CVI51" s="296"/>
      <c r="CVK51" s="90"/>
      <c r="CVO51" s="154"/>
      <c r="CVQ51" s="296"/>
      <c r="CVS51" s="90"/>
      <c r="CVW51" s="154"/>
      <c r="CVY51" s="296"/>
      <c r="CWA51" s="90"/>
      <c r="CWE51" s="154"/>
      <c r="CWG51" s="296"/>
      <c r="CWI51" s="90"/>
      <c r="CWM51" s="154"/>
      <c r="CWO51" s="296"/>
      <c r="CWQ51" s="90"/>
      <c r="CWU51" s="154"/>
      <c r="CWW51" s="296"/>
      <c r="CWY51" s="90"/>
      <c r="CXC51" s="154"/>
      <c r="CXE51" s="296"/>
      <c r="CXG51" s="90"/>
      <c r="CXK51" s="154"/>
      <c r="CXM51" s="296"/>
      <c r="CXO51" s="90"/>
      <c r="CXS51" s="154"/>
      <c r="CXU51" s="296"/>
      <c r="CXW51" s="90"/>
      <c r="CYA51" s="154"/>
      <c r="CYC51" s="296"/>
      <c r="CYE51" s="90"/>
      <c r="CYI51" s="154"/>
      <c r="CYK51" s="296"/>
      <c r="CYM51" s="90"/>
      <c r="CYQ51" s="154"/>
      <c r="CYS51" s="296"/>
      <c r="CYU51" s="90"/>
      <c r="CYY51" s="154"/>
      <c r="CZA51" s="296"/>
      <c r="CZC51" s="90"/>
      <c r="CZG51" s="154"/>
      <c r="CZI51" s="296"/>
      <c r="CZK51" s="90"/>
      <c r="CZO51" s="154"/>
      <c r="CZQ51" s="296"/>
      <c r="CZS51" s="90"/>
      <c r="CZW51" s="154"/>
      <c r="CZY51" s="296"/>
      <c r="DAA51" s="90"/>
      <c r="DAE51" s="154"/>
      <c r="DAG51" s="296"/>
      <c r="DAI51" s="90"/>
      <c r="DAM51" s="154"/>
      <c r="DAO51" s="296"/>
      <c r="DAQ51" s="90"/>
      <c r="DAU51" s="154"/>
      <c r="DAW51" s="296"/>
      <c r="DAY51" s="90"/>
      <c r="DBC51" s="154"/>
      <c r="DBE51" s="296"/>
      <c r="DBG51" s="90"/>
      <c r="DBK51" s="154"/>
      <c r="DBM51" s="296"/>
      <c r="DBO51" s="90"/>
      <c r="DBS51" s="154"/>
      <c r="DBU51" s="296"/>
      <c r="DBW51" s="90"/>
      <c r="DCA51" s="154"/>
      <c r="DCC51" s="296"/>
      <c r="DCE51" s="90"/>
      <c r="DCI51" s="154"/>
      <c r="DCK51" s="296"/>
      <c r="DCM51" s="90"/>
      <c r="DCQ51" s="154"/>
      <c r="DCS51" s="296"/>
      <c r="DCU51" s="90"/>
      <c r="DCY51" s="154"/>
      <c r="DDA51" s="296"/>
      <c r="DDC51" s="90"/>
      <c r="DDG51" s="154"/>
      <c r="DDI51" s="296"/>
      <c r="DDK51" s="90"/>
      <c r="DDO51" s="154"/>
      <c r="DDQ51" s="296"/>
      <c r="DDS51" s="90"/>
      <c r="DDW51" s="154"/>
      <c r="DDY51" s="296"/>
      <c r="DEA51" s="90"/>
      <c r="DEE51" s="154"/>
      <c r="DEG51" s="296"/>
      <c r="DEI51" s="90"/>
      <c r="DEM51" s="154"/>
      <c r="DEO51" s="296"/>
      <c r="DEQ51" s="90"/>
      <c r="DEU51" s="154"/>
      <c r="DEW51" s="296"/>
      <c r="DEY51" s="90"/>
      <c r="DFC51" s="154"/>
      <c r="DFE51" s="296"/>
      <c r="DFG51" s="90"/>
      <c r="DFK51" s="154"/>
      <c r="DFM51" s="296"/>
      <c r="DFO51" s="90"/>
      <c r="DFS51" s="154"/>
      <c r="DFU51" s="296"/>
      <c r="DFW51" s="90"/>
      <c r="DGA51" s="154"/>
      <c r="DGC51" s="296"/>
      <c r="DGE51" s="90"/>
      <c r="DGI51" s="154"/>
      <c r="DGK51" s="296"/>
      <c r="DGM51" s="90"/>
      <c r="DGQ51" s="154"/>
      <c r="DGS51" s="296"/>
      <c r="DGU51" s="90"/>
      <c r="DGY51" s="154"/>
      <c r="DHA51" s="296"/>
      <c r="DHC51" s="90"/>
      <c r="DHG51" s="154"/>
      <c r="DHI51" s="296"/>
      <c r="DHK51" s="90"/>
      <c r="DHO51" s="154"/>
      <c r="DHQ51" s="296"/>
      <c r="DHS51" s="90"/>
      <c r="DHW51" s="154"/>
      <c r="DHY51" s="296"/>
      <c r="DIA51" s="90"/>
      <c r="DIE51" s="154"/>
      <c r="DIG51" s="296"/>
      <c r="DII51" s="90"/>
      <c r="DIM51" s="154"/>
      <c r="DIO51" s="296"/>
      <c r="DIQ51" s="90"/>
      <c r="DIU51" s="154"/>
      <c r="DIW51" s="296"/>
      <c r="DIY51" s="90"/>
      <c r="DJC51" s="154"/>
      <c r="DJE51" s="296"/>
      <c r="DJG51" s="90"/>
      <c r="DJK51" s="154"/>
      <c r="DJM51" s="296"/>
      <c r="DJO51" s="90"/>
      <c r="DJS51" s="154"/>
      <c r="DJU51" s="296"/>
      <c r="DJW51" s="90"/>
      <c r="DKA51" s="154"/>
      <c r="DKC51" s="296"/>
      <c r="DKE51" s="90"/>
      <c r="DKI51" s="154"/>
      <c r="DKK51" s="296"/>
      <c r="DKM51" s="90"/>
      <c r="DKQ51" s="154"/>
      <c r="DKS51" s="296"/>
      <c r="DKU51" s="90"/>
      <c r="DKY51" s="154"/>
      <c r="DLA51" s="296"/>
      <c r="DLC51" s="90"/>
      <c r="DLG51" s="154"/>
      <c r="DLI51" s="296"/>
      <c r="DLK51" s="90"/>
      <c r="DLO51" s="154"/>
      <c r="DLQ51" s="296"/>
      <c r="DLS51" s="90"/>
      <c r="DLW51" s="154"/>
      <c r="DLY51" s="296"/>
      <c r="DMA51" s="90"/>
      <c r="DME51" s="154"/>
      <c r="DMG51" s="296"/>
      <c r="DMI51" s="90"/>
      <c r="DMM51" s="154"/>
      <c r="DMO51" s="296"/>
      <c r="DMQ51" s="90"/>
      <c r="DMU51" s="154"/>
      <c r="DMW51" s="296"/>
      <c r="DMY51" s="90"/>
      <c r="DNC51" s="154"/>
      <c r="DNE51" s="296"/>
      <c r="DNG51" s="90"/>
      <c r="DNK51" s="154"/>
      <c r="DNM51" s="296"/>
      <c r="DNO51" s="90"/>
      <c r="DNS51" s="154"/>
      <c r="DNU51" s="296"/>
      <c r="DNW51" s="90"/>
      <c r="DOA51" s="154"/>
      <c r="DOC51" s="296"/>
      <c r="DOE51" s="90"/>
      <c r="DOI51" s="154"/>
      <c r="DOK51" s="296"/>
      <c r="DOM51" s="90"/>
      <c r="DOQ51" s="154"/>
      <c r="DOS51" s="296"/>
      <c r="DOU51" s="90"/>
      <c r="DOY51" s="154"/>
      <c r="DPA51" s="296"/>
      <c r="DPC51" s="90"/>
      <c r="DPG51" s="154"/>
      <c r="DPI51" s="296"/>
      <c r="DPK51" s="90"/>
      <c r="DPO51" s="154"/>
      <c r="DPQ51" s="296"/>
      <c r="DPS51" s="90"/>
      <c r="DPW51" s="154"/>
      <c r="DPY51" s="296"/>
      <c r="DQA51" s="90"/>
      <c r="DQE51" s="154"/>
      <c r="DQG51" s="296"/>
      <c r="DQI51" s="90"/>
      <c r="DQM51" s="154"/>
      <c r="DQO51" s="296"/>
      <c r="DQQ51" s="90"/>
      <c r="DQU51" s="154"/>
      <c r="DQW51" s="296"/>
      <c r="DQY51" s="90"/>
      <c r="DRC51" s="154"/>
      <c r="DRE51" s="296"/>
      <c r="DRG51" s="90"/>
      <c r="DRK51" s="154"/>
      <c r="DRM51" s="296"/>
      <c r="DRO51" s="90"/>
      <c r="DRS51" s="154"/>
      <c r="DRU51" s="296"/>
      <c r="DRW51" s="90"/>
      <c r="DSA51" s="154"/>
      <c r="DSC51" s="296"/>
      <c r="DSE51" s="90"/>
      <c r="DSI51" s="154"/>
      <c r="DSK51" s="296"/>
      <c r="DSM51" s="90"/>
      <c r="DSQ51" s="154"/>
      <c r="DSS51" s="296"/>
      <c r="DSU51" s="90"/>
      <c r="DSY51" s="154"/>
      <c r="DTA51" s="296"/>
      <c r="DTC51" s="90"/>
      <c r="DTG51" s="154"/>
      <c r="DTI51" s="296"/>
      <c r="DTK51" s="90"/>
      <c r="DTO51" s="154"/>
      <c r="DTQ51" s="296"/>
      <c r="DTS51" s="90"/>
      <c r="DTW51" s="154"/>
      <c r="DTY51" s="296"/>
      <c r="DUA51" s="90"/>
      <c r="DUE51" s="154"/>
      <c r="DUG51" s="296"/>
      <c r="DUI51" s="90"/>
      <c r="DUM51" s="154"/>
      <c r="DUO51" s="296"/>
      <c r="DUQ51" s="90"/>
      <c r="DUU51" s="154"/>
      <c r="DUW51" s="296"/>
      <c r="DUY51" s="90"/>
      <c r="DVC51" s="154"/>
      <c r="DVE51" s="296"/>
      <c r="DVG51" s="90"/>
      <c r="DVK51" s="154"/>
      <c r="DVM51" s="296"/>
      <c r="DVO51" s="90"/>
      <c r="DVS51" s="154"/>
      <c r="DVU51" s="296"/>
      <c r="DVW51" s="90"/>
      <c r="DWA51" s="154"/>
      <c r="DWC51" s="296"/>
      <c r="DWE51" s="90"/>
      <c r="DWI51" s="154"/>
      <c r="DWK51" s="296"/>
      <c r="DWM51" s="90"/>
      <c r="DWQ51" s="154"/>
      <c r="DWS51" s="296"/>
      <c r="DWU51" s="90"/>
      <c r="DWY51" s="154"/>
      <c r="DXA51" s="296"/>
      <c r="DXC51" s="90"/>
      <c r="DXG51" s="154"/>
      <c r="DXI51" s="296"/>
      <c r="DXK51" s="90"/>
      <c r="DXO51" s="154"/>
      <c r="DXQ51" s="296"/>
      <c r="DXS51" s="90"/>
      <c r="DXW51" s="154"/>
      <c r="DXY51" s="296"/>
      <c r="DYA51" s="90"/>
      <c r="DYE51" s="154"/>
      <c r="DYG51" s="296"/>
      <c r="DYI51" s="90"/>
      <c r="DYM51" s="154"/>
      <c r="DYO51" s="296"/>
      <c r="DYQ51" s="90"/>
      <c r="DYU51" s="154"/>
      <c r="DYW51" s="296"/>
      <c r="DYY51" s="90"/>
      <c r="DZC51" s="154"/>
      <c r="DZE51" s="296"/>
      <c r="DZG51" s="90"/>
      <c r="DZK51" s="154"/>
      <c r="DZM51" s="296"/>
      <c r="DZO51" s="90"/>
      <c r="DZS51" s="154"/>
      <c r="DZU51" s="296"/>
      <c r="DZW51" s="90"/>
      <c r="EAA51" s="154"/>
      <c r="EAC51" s="296"/>
      <c r="EAE51" s="90"/>
      <c r="EAI51" s="154"/>
      <c r="EAK51" s="296"/>
      <c r="EAM51" s="90"/>
      <c r="EAQ51" s="154"/>
      <c r="EAS51" s="296"/>
      <c r="EAU51" s="90"/>
      <c r="EAY51" s="154"/>
      <c r="EBA51" s="296"/>
      <c r="EBC51" s="90"/>
      <c r="EBG51" s="154"/>
      <c r="EBI51" s="296"/>
      <c r="EBK51" s="90"/>
      <c r="EBO51" s="154"/>
      <c r="EBQ51" s="296"/>
      <c r="EBS51" s="90"/>
      <c r="EBW51" s="154"/>
      <c r="EBY51" s="296"/>
      <c r="ECA51" s="90"/>
      <c r="ECE51" s="154"/>
      <c r="ECG51" s="296"/>
      <c r="ECI51" s="90"/>
      <c r="ECM51" s="154"/>
      <c r="ECO51" s="296"/>
      <c r="ECQ51" s="90"/>
      <c r="ECU51" s="154"/>
      <c r="ECW51" s="296"/>
      <c r="ECY51" s="90"/>
      <c r="EDC51" s="154"/>
      <c r="EDE51" s="296"/>
      <c r="EDG51" s="90"/>
      <c r="EDK51" s="154"/>
      <c r="EDM51" s="296"/>
      <c r="EDO51" s="90"/>
      <c r="EDS51" s="154"/>
      <c r="EDU51" s="296"/>
      <c r="EDW51" s="90"/>
      <c r="EEA51" s="154"/>
      <c r="EEC51" s="296"/>
      <c r="EEE51" s="90"/>
      <c r="EEI51" s="154"/>
      <c r="EEK51" s="296"/>
      <c r="EEM51" s="90"/>
      <c r="EEQ51" s="154"/>
      <c r="EES51" s="296"/>
      <c r="EEU51" s="90"/>
      <c r="EEY51" s="154"/>
      <c r="EFA51" s="296"/>
      <c r="EFC51" s="90"/>
      <c r="EFG51" s="154"/>
      <c r="EFI51" s="296"/>
      <c r="EFK51" s="90"/>
      <c r="EFO51" s="154"/>
      <c r="EFQ51" s="296"/>
      <c r="EFS51" s="90"/>
      <c r="EFW51" s="154"/>
      <c r="EFY51" s="296"/>
      <c r="EGA51" s="90"/>
      <c r="EGE51" s="154"/>
      <c r="EGG51" s="296"/>
      <c r="EGI51" s="90"/>
      <c r="EGM51" s="154"/>
      <c r="EGO51" s="296"/>
      <c r="EGQ51" s="90"/>
      <c r="EGU51" s="154"/>
      <c r="EGW51" s="296"/>
      <c r="EGY51" s="90"/>
      <c r="EHC51" s="154"/>
      <c r="EHE51" s="296"/>
      <c r="EHG51" s="90"/>
      <c r="EHK51" s="154"/>
      <c r="EHM51" s="296"/>
      <c r="EHO51" s="90"/>
      <c r="EHS51" s="154"/>
      <c r="EHU51" s="296"/>
      <c r="EHW51" s="90"/>
      <c r="EIA51" s="154"/>
      <c r="EIC51" s="296"/>
      <c r="EIE51" s="90"/>
      <c r="EII51" s="154"/>
      <c r="EIK51" s="296"/>
      <c r="EIM51" s="90"/>
      <c r="EIQ51" s="154"/>
      <c r="EIS51" s="296"/>
      <c r="EIU51" s="90"/>
      <c r="EIY51" s="154"/>
      <c r="EJA51" s="296"/>
      <c r="EJC51" s="90"/>
      <c r="EJG51" s="154"/>
      <c r="EJI51" s="296"/>
      <c r="EJK51" s="90"/>
      <c r="EJO51" s="154"/>
      <c r="EJQ51" s="296"/>
      <c r="EJS51" s="90"/>
      <c r="EJW51" s="154"/>
      <c r="EJY51" s="296"/>
      <c r="EKA51" s="90"/>
      <c r="EKE51" s="154"/>
      <c r="EKG51" s="296"/>
      <c r="EKI51" s="90"/>
      <c r="EKM51" s="154"/>
      <c r="EKO51" s="296"/>
      <c r="EKQ51" s="90"/>
      <c r="EKU51" s="154"/>
      <c r="EKW51" s="296"/>
      <c r="EKY51" s="90"/>
      <c r="ELC51" s="154"/>
      <c r="ELE51" s="296"/>
      <c r="ELG51" s="90"/>
      <c r="ELK51" s="154"/>
      <c r="ELM51" s="296"/>
      <c r="ELO51" s="90"/>
      <c r="ELS51" s="154"/>
      <c r="ELU51" s="296"/>
      <c r="ELW51" s="90"/>
      <c r="EMA51" s="154"/>
      <c r="EMC51" s="296"/>
      <c r="EME51" s="90"/>
      <c r="EMI51" s="154"/>
      <c r="EMK51" s="296"/>
      <c r="EMM51" s="90"/>
      <c r="EMQ51" s="154"/>
      <c r="EMS51" s="296"/>
      <c r="EMU51" s="90"/>
      <c r="EMY51" s="154"/>
      <c r="ENA51" s="296"/>
      <c r="ENC51" s="90"/>
      <c r="ENG51" s="154"/>
      <c r="ENI51" s="296"/>
      <c r="ENK51" s="90"/>
      <c r="ENO51" s="154"/>
      <c r="ENQ51" s="296"/>
      <c r="ENS51" s="90"/>
      <c r="ENW51" s="154"/>
      <c r="ENY51" s="296"/>
      <c r="EOA51" s="90"/>
      <c r="EOE51" s="154"/>
      <c r="EOG51" s="296"/>
      <c r="EOI51" s="90"/>
      <c r="EOM51" s="154"/>
      <c r="EOO51" s="296"/>
      <c r="EOQ51" s="90"/>
      <c r="EOU51" s="154"/>
      <c r="EOW51" s="296"/>
      <c r="EOY51" s="90"/>
      <c r="EPC51" s="154"/>
      <c r="EPE51" s="296"/>
      <c r="EPG51" s="90"/>
      <c r="EPK51" s="154"/>
      <c r="EPM51" s="296"/>
      <c r="EPO51" s="90"/>
      <c r="EPS51" s="154"/>
      <c r="EPU51" s="296"/>
      <c r="EPW51" s="90"/>
      <c r="EQA51" s="154"/>
      <c r="EQC51" s="296"/>
      <c r="EQE51" s="90"/>
      <c r="EQI51" s="154"/>
      <c r="EQK51" s="296"/>
      <c r="EQM51" s="90"/>
      <c r="EQQ51" s="154"/>
      <c r="EQS51" s="296"/>
      <c r="EQU51" s="90"/>
      <c r="EQY51" s="154"/>
      <c r="ERA51" s="296"/>
      <c r="ERC51" s="90"/>
      <c r="ERG51" s="154"/>
      <c r="ERI51" s="296"/>
      <c r="ERK51" s="90"/>
      <c r="ERO51" s="154"/>
      <c r="ERQ51" s="296"/>
      <c r="ERS51" s="90"/>
      <c r="ERW51" s="154"/>
      <c r="ERY51" s="296"/>
      <c r="ESA51" s="90"/>
      <c r="ESE51" s="154"/>
      <c r="ESG51" s="296"/>
      <c r="ESI51" s="90"/>
      <c r="ESM51" s="154"/>
      <c r="ESO51" s="296"/>
      <c r="ESQ51" s="90"/>
      <c r="ESU51" s="154"/>
      <c r="ESW51" s="296"/>
      <c r="ESY51" s="90"/>
      <c r="ETC51" s="154"/>
      <c r="ETE51" s="296"/>
      <c r="ETG51" s="90"/>
      <c r="ETK51" s="154"/>
      <c r="ETM51" s="296"/>
      <c r="ETO51" s="90"/>
      <c r="ETS51" s="154"/>
      <c r="ETU51" s="296"/>
      <c r="ETW51" s="90"/>
      <c r="EUA51" s="154"/>
      <c r="EUC51" s="296"/>
      <c r="EUE51" s="90"/>
      <c r="EUI51" s="154"/>
      <c r="EUK51" s="296"/>
      <c r="EUM51" s="90"/>
      <c r="EUQ51" s="154"/>
      <c r="EUS51" s="296"/>
      <c r="EUU51" s="90"/>
      <c r="EUY51" s="154"/>
      <c r="EVA51" s="296"/>
      <c r="EVC51" s="90"/>
      <c r="EVG51" s="154"/>
      <c r="EVI51" s="296"/>
      <c r="EVK51" s="90"/>
      <c r="EVO51" s="154"/>
      <c r="EVQ51" s="296"/>
      <c r="EVS51" s="90"/>
      <c r="EVW51" s="154"/>
      <c r="EVY51" s="296"/>
      <c r="EWA51" s="90"/>
      <c r="EWE51" s="154"/>
      <c r="EWG51" s="296"/>
      <c r="EWI51" s="90"/>
      <c r="EWM51" s="154"/>
      <c r="EWO51" s="296"/>
      <c r="EWQ51" s="90"/>
      <c r="EWU51" s="154"/>
      <c r="EWW51" s="296"/>
      <c r="EWY51" s="90"/>
      <c r="EXC51" s="154"/>
      <c r="EXE51" s="296"/>
      <c r="EXG51" s="90"/>
      <c r="EXK51" s="154"/>
      <c r="EXM51" s="296"/>
      <c r="EXO51" s="90"/>
      <c r="EXS51" s="154"/>
      <c r="EXU51" s="296"/>
      <c r="EXW51" s="90"/>
      <c r="EYA51" s="154"/>
      <c r="EYC51" s="296"/>
      <c r="EYE51" s="90"/>
      <c r="EYI51" s="154"/>
      <c r="EYK51" s="296"/>
      <c r="EYM51" s="90"/>
      <c r="EYQ51" s="154"/>
      <c r="EYS51" s="296"/>
      <c r="EYU51" s="90"/>
      <c r="EYY51" s="154"/>
      <c r="EZA51" s="296"/>
      <c r="EZC51" s="90"/>
      <c r="EZG51" s="154"/>
      <c r="EZI51" s="296"/>
      <c r="EZK51" s="90"/>
      <c r="EZO51" s="154"/>
      <c r="EZQ51" s="296"/>
      <c r="EZS51" s="90"/>
      <c r="EZW51" s="154"/>
      <c r="EZY51" s="296"/>
      <c r="FAA51" s="90"/>
      <c r="FAE51" s="154"/>
      <c r="FAG51" s="296"/>
      <c r="FAI51" s="90"/>
      <c r="FAM51" s="154"/>
      <c r="FAO51" s="296"/>
      <c r="FAQ51" s="90"/>
      <c r="FAU51" s="154"/>
      <c r="FAW51" s="296"/>
      <c r="FAY51" s="90"/>
      <c r="FBC51" s="154"/>
      <c r="FBE51" s="296"/>
      <c r="FBG51" s="90"/>
      <c r="FBK51" s="154"/>
      <c r="FBM51" s="296"/>
      <c r="FBO51" s="90"/>
      <c r="FBS51" s="154"/>
      <c r="FBU51" s="296"/>
      <c r="FBW51" s="90"/>
      <c r="FCA51" s="154"/>
      <c r="FCC51" s="296"/>
      <c r="FCE51" s="90"/>
      <c r="FCI51" s="154"/>
      <c r="FCK51" s="296"/>
      <c r="FCM51" s="90"/>
      <c r="FCQ51" s="154"/>
      <c r="FCS51" s="296"/>
      <c r="FCU51" s="90"/>
      <c r="FCY51" s="154"/>
      <c r="FDA51" s="296"/>
      <c r="FDC51" s="90"/>
      <c r="FDG51" s="154"/>
      <c r="FDI51" s="296"/>
      <c r="FDK51" s="90"/>
      <c r="FDO51" s="154"/>
      <c r="FDQ51" s="296"/>
      <c r="FDS51" s="90"/>
      <c r="FDW51" s="154"/>
      <c r="FDY51" s="296"/>
      <c r="FEA51" s="90"/>
      <c r="FEE51" s="154"/>
      <c r="FEG51" s="296"/>
      <c r="FEI51" s="90"/>
      <c r="FEM51" s="154"/>
      <c r="FEO51" s="296"/>
      <c r="FEQ51" s="90"/>
      <c r="FEU51" s="154"/>
      <c r="FEW51" s="296"/>
      <c r="FEY51" s="90"/>
      <c r="FFC51" s="154"/>
      <c r="FFE51" s="296"/>
      <c r="FFG51" s="90"/>
      <c r="FFK51" s="154"/>
      <c r="FFM51" s="296"/>
      <c r="FFO51" s="90"/>
      <c r="FFS51" s="154"/>
      <c r="FFU51" s="296"/>
      <c r="FFW51" s="90"/>
      <c r="FGA51" s="154"/>
      <c r="FGC51" s="296"/>
      <c r="FGE51" s="90"/>
      <c r="FGI51" s="154"/>
      <c r="FGK51" s="296"/>
      <c r="FGM51" s="90"/>
      <c r="FGQ51" s="154"/>
      <c r="FGS51" s="296"/>
      <c r="FGU51" s="90"/>
      <c r="FGY51" s="154"/>
      <c r="FHA51" s="296"/>
      <c r="FHC51" s="90"/>
      <c r="FHG51" s="154"/>
      <c r="FHI51" s="296"/>
      <c r="FHK51" s="90"/>
      <c r="FHO51" s="154"/>
      <c r="FHQ51" s="296"/>
      <c r="FHS51" s="90"/>
      <c r="FHW51" s="154"/>
      <c r="FHY51" s="296"/>
      <c r="FIA51" s="90"/>
      <c r="FIE51" s="154"/>
      <c r="FIG51" s="296"/>
      <c r="FII51" s="90"/>
      <c r="FIM51" s="154"/>
      <c r="FIO51" s="296"/>
      <c r="FIQ51" s="90"/>
      <c r="FIU51" s="154"/>
      <c r="FIW51" s="296"/>
      <c r="FIY51" s="90"/>
      <c r="FJC51" s="154"/>
      <c r="FJE51" s="296"/>
      <c r="FJG51" s="90"/>
      <c r="FJK51" s="154"/>
      <c r="FJM51" s="296"/>
      <c r="FJO51" s="90"/>
      <c r="FJS51" s="154"/>
      <c r="FJU51" s="296"/>
      <c r="FJW51" s="90"/>
      <c r="FKA51" s="154"/>
      <c r="FKC51" s="296"/>
      <c r="FKE51" s="90"/>
      <c r="FKI51" s="154"/>
      <c r="FKK51" s="296"/>
      <c r="FKM51" s="90"/>
      <c r="FKQ51" s="154"/>
      <c r="FKS51" s="296"/>
      <c r="FKU51" s="90"/>
      <c r="FKY51" s="154"/>
      <c r="FLA51" s="296"/>
      <c r="FLC51" s="90"/>
      <c r="FLG51" s="154"/>
      <c r="FLI51" s="296"/>
      <c r="FLK51" s="90"/>
      <c r="FLO51" s="154"/>
      <c r="FLQ51" s="296"/>
      <c r="FLS51" s="90"/>
      <c r="FLW51" s="154"/>
      <c r="FLY51" s="296"/>
      <c r="FMA51" s="90"/>
      <c r="FME51" s="154"/>
      <c r="FMG51" s="296"/>
      <c r="FMI51" s="90"/>
      <c r="FMM51" s="154"/>
      <c r="FMO51" s="296"/>
      <c r="FMQ51" s="90"/>
      <c r="FMU51" s="154"/>
      <c r="FMW51" s="296"/>
      <c r="FMY51" s="90"/>
      <c r="FNC51" s="154"/>
      <c r="FNE51" s="296"/>
      <c r="FNG51" s="90"/>
      <c r="FNK51" s="154"/>
      <c r="FNM51" s="296"/>
      <c r="FNO51" s="90"/>
      <c r="FNS51" s="154"/>
      <c r="FNU51" s="296"/>
      <c r="FNW51" s="90"/>
      <c r="FOA51" s="154"/>
      <c r="FOC51" s="296"/>
      <c r="FOE51" s="90"/>
      <c r="FOI51" s="154"/>
      <c r="FOK51" s="296"/>
      <c r="FOM51" s="90"/>
      <c r="FOQ51" s="154"/>
      <c r="FOS51" s="296"/>
      <c r="FOU51" s="90"/>
      <c r="FOY51" s="154"/>
      <c r="FPA51" s="296"/>
      <c r="FPC51" s="90"/>
      <c r="FPG51" s="154"/>
      <c r="FPI51" s="296"/>
      <c r="FPK51" s="90"/>
      <c r="FPO51" s="154"/>
      <c r="FPQ51" s="296"/>
      <c r="FPS51" s="90"/>
      <c r="FPW51" s="154"/>
      <c r="FPY51" s="296"/>
      <c r="FQA51" s="90"/>
      <c r="FQE51" s="154"/>
      <c r="FQG51" s="296"/>
      <c r="FQI51" s="90"/>
      <c r="FQM51" s="154"/>
      <c r="FQO51" s="296"/>
      <c r="FQQ51" s="90"/>
      <c r="FQU51" s="154"/>
      <c r="FQW51" s="296"/>
      <c r="FQY51" s="90"/>
      <c r="FRC51" s="154"/>
      <c r="FRE51" s="296"/>
      <c r="FRG51" s="90"/>
      <c r="FRK51" s="154"/>
      <c r="FRM51" s="296"/>
      <c r="FRO51" s="90"/>
      <c r="FRS51" s="154"/>
      <c r="FRU51" s="296"/>
      <c r="FRW51" s="90"/>
      <c r="FSA51" s="154"/>
      <c r="FSC51" s="296"/>
      <c r="FSE51" s="90"/>
      <c r="FSI51" s="154"/>
      <c r="FSK51" s="296"/>
      <c r="FSM51" s="90"/>
      <c r="FSQ51" s="154"/>
      <c r="FSS51" s="296"/>
      <c r="FSU51" s="90"/>
      <c r="FSY51" s="154"/>
      <c r="FTA51" s="296"/>
      <c r="FTC51" s="90"/>
      <c r="FTG51" s="154"/>
      <c r="FTI51" s="296"/>
      <c r="FTK51" s="90"/>
      <c r="FTO51" s="154"/>
      <c r="FTQ51" s="296"/>
      <c r="FTS51" s="90"/>
      <c r="FTW51" s="154"/>
      <c r="FTY51" s="296"/>
      <c r="FUA51" s="90"/>
      <c r="FUE51" s="154"/>
      <c r="FUG51" s="296"/>
      <c r="FUI51" s="90"/>
      <c r="FUM51" s="154"/>
      <c r="FUO51" s="296"/>
      <c r="FUQ51" s="90"/>
      <c r="FUU51" s="154"/>
      <c r="FUW51" s="296"/>
      <c r="FUY51" s="90"/>
      <c r="FVC51" s="154"/>
      <c r="FVE51" s="296"/>
      <c r="FVG51" s="90"/>
      <c r="FVK51" s="154"/>
      <c r="FVM51" s="296"/>
      <c r="FVO51" s="90"/>
      <c r="FVS51" s="154"/>
      <c r="FVU51" s="296"/>
      <c r="FVW51" s="90"/>
      <c r="FWA51" s="154"/>
      <c r="FWC51" s="296"/>
      <c r="FWE51" s="90"/>
      <c r="FWI51" s="154"/>
      <c r="FWK51" s="296"/>
      <c r="FWM51" s="90"/>
      <c r="FWQ51" s="154"/>
      <c r="FWS51" s="296"/>
      <c r="FWU51" s="90"/>
      <c r="FWY51" s="154"/>
      <c r="FXA51" s="296"/>
      <c r="FXC51" s="90"/>
      <c r="FXG51" s="154"/>
      <c r="FXI51" s="296"/>
      <c r="FXK51" s="90"/>
      <c r="FXO51" s="154"/>
      <c r="FXQ51" s="296"/>
      <c r="FXS51" s="90"/>
      <c r="FXW51" s="154"/>
      <c r="FXY51" s="296"/>
      <c r="FYA51" s="90"/>
      <c r="FYE51" s="154"/>
      <c r="FYG51" s="296"/>
      <c r="FYI51" s="90"/>
      <c r="FYM51" s="154"/>
      <c r="FYO51" s="296"/>
      <c r="FYQ51" s="90"/>
      <c r="FYU51" s="154"/>
      <c r="FYW51" s="296"/>
      <c r="FYY51" s="90"/>
      <c r="FZC51" s="154"/>
      <c r="FZE51" s="296"/>
      <c r="FZG51" s="90"/>
      <c r="FZK51" s="154"/>
      <c r="FZM51" s="296"/>
      <c r="FZO51" s="90"/>
      <c r="FZS51" s="154"/>
      <c r="FZU51" s="296"/>
      <c r="FZW51" s="90"/>
      <c r="GAA51" s="154"/>
      <c r="GAC51" s="296"/>
      <c r="GAE51" s="90"/>
      <c r="GAI51" s="154"/>
      <c r="GAK51" s="296"/>
      <c r="GAM51" s="90"/>
      <c r="GAQ51" s="154"/>
      <c r="GAS51" s="296"/>
      <c r="GAU51" s="90"/>
      <c r="GAY51" s="154"/>
      <c r="GBA51" s="296"/>
      <c r="GBC51" s="90"/>
      <c r="GBG51" s="154"/>
      <c r="GBI51" s="296"/>
      <c r="GBK51" s="90"/>
      <c r="GBO51" s="154"/>
      <c r="GBQ51" s="296"/>
      <c r="GBS51" s="90"/>
      <c r="GBW51" s="154"/>
      <c r="GBY51" s="296"/>
      <c r="GCA51" s="90"/>
      <c r="GCE51" s="154"/>
      <c r="GCG51" s="296"/>
      <c r="GCI51" s="90"/>
      <c r="GCM51" s="154"/>
      <c r="GCO51" s="296"/>
      <c r="GCQ51" s="90"/>
      <c r="GCU51" s="154"/>
      <c r="GCW51" s="296"/>
      <c r="GCY51" s="90"/>
      <c r="GDC51" s="154"/>
      <c r="GDE51" s="296"/>
      <c r="GDG51" s="90"/>
      <c r="GDK51" s="154"/>
      <c r="GDM51" s="296"/>
      <c r="GDO51" s="90"/>
      <c r="GDS51" s="154"/>
      <c r="GDU51" s="296"/>
      <c r="GDW51" s="90"/>
      <c r="GEA51" s="154"/>
      <c r="GEC51" s="296"/>
      <c r="GEE51" s="90"/>
      <c r="GEI51" s="154"/>
      <c r="GEK51" s="296"/>
      <c r="GEM51" s="90"/>
      <c r="GEQ51" s="154"/>
      <c r="GES51" s="296"/>
      <c r="GEU51" s="90"/>
      <c r="GEY51" s="154"/>
      <c r="GFA51" s="296"/>
      <c r="GFC51" s="90"/>
      <c r="GFG51" s="154"/>
      <c r="GFI51" s="296"/>
      <c r="GFK51" s="90"/>
      <c r="GFO51" s="154"/>
      <c r="GFQ51" s="296"/>
      <c r="GFS51" s="90"/>
      <c r="GFW51" s="154"/>
      <c r="GFY51" s="296"/>
      <c r="GGA51" s="90"/>
      <c r="GGE51" s="154"/>
      <c r="GGG51" s="296"/>
      <c r="GGI51" s="90"/>
      <c r="GGM51" s="154"/>
      <c r="GGO51" s="296"/>
      <c r="GGQ51" s="90"/>
      <c r="GGU51" s="154"/>
      <c r="GGW51" s="296"/>
      <c r="GGY51" s="90"/>
      <c r="GHC51" s="154"/>
      <c r="GHE51" s="296"/>
      <c r="GHG51" s="90"/>
      <c r="GHK51" s="154"/>
      <c r="GHM51" s="296"/>
      <c r="GHO51" s="90"/>
      <c r="GHS51" s="154"/>
      <c r="GHU51" s="296"/>
      <c r="GHW51" s="90"/>
      <c r="GIA51" s="154"/>
      <c r="GIC51" s="296"/>
      <c r="GIE51" s="90"/>
      <c r="GII51" s="154"/>
      <c r="GIK51" s="296"/>
      <c r="GIM51" s="90"/>
      <c r="GIQ51" s="154"/>
      <c r="GIS51" s="296"/>
      <c r="GIU51" s="90"/>
      <c r="GIY51" s="154"/>
      <c r="GJA51" s="296"/>
      <c r="GJC51" s="90"/>
      <c r="GJG51" s="154"/>
      <c r="GJI51" s="296"/>
      <c r="GJK51" s="90"/>
      <c r="GJO51" s="154"/>
      <c r="GJQ51" s="296"/>
      <c r="GJS51" s="90"/>
      <c r="GJW51" s="154"/>
      <c r="GJY51" s="296"/>
      <c r="GKA51" s="90"/>
      <c r="GKE51" s="154"/>
      <c r="GKG51" s="296"/>
      <c r="GKI51" s="90"/>
      <c r="GKM51" s="154"/>
      <c r="GKO51" s="296"/>
      <c r="GKQ51" s="90"/>
      <c r="GKU51" s="154"/>
      <c r="GKW51" s="296"/>
      <c r="GKY51" s="90"/>
      <c r="GLC51" s="154"/>
      <c r="GLE51" s="296"/>
      <c r="GLG51" s="90"/>
      <c r="GLK51" s="154"/>
      <c r="GLM51" s="296"/>
      <c r="GLO51" s="90"/>
      <c r="GLS51" s="154"/>
      <c r="GLU51" s="296"/>
      <c r="GLW51" s="90"/>
      <c r="GMA51" s="154"/>
      <c r="GMC51" s="296"/>
      <c r="GME51" s="90"/>
      <c r="GMI51" s="154"/>
      <c r="GMK51" s="296"/>
      <c r="GMM51" s="90"/>
      <c r="GMQ51" s="154"/>
      <c r="GMS51" s="296"/>
      <c r="GMU51" s="90"/>
      <c r="GMY51" s="154"/>
      <c r="GNA51" s="296"/>
      <c r="GNC51" s="90"/>
      <c r="GNG51" s="154"/>
      <c r="GNI51" s="296"/>
      <c r="GNK51" s="90"/>
      <c r="GNO51" s="154"/>
      <c r="GNQ51" s="296"/>
      <c r="GNS51" s="90"/>
      <c r="GNW51" s="154"/>
      <c r="GNY51" s="296"/>
      <c r="GOA51" s="90"/>
      <c r="GOE51" s="154"/>
      <c r="GOG51" s="296"/>
      <c r="GOI51" s="90"/>
      <c r="GOM51" s="154"/>
      <c r="GOO51" s="296"/>
      <c r="GOQ51" s="90"/>
      <c r="GOU51" s="154"/>
      <c r="GOW51" s="296"/>
      <c r="GOY51" s="90"/>
      <c r="GPC51" s="154"/>
      <c r="GPE51" s="296"/>
      <c r="GPG51" s="90"/>
      <c r="GPK51" s="154"/>
      <c r="GPM51" s="296"/>
      <c r="GPO51" s="90"/>
      <c r="GPS51" s="154"/>
      <c r="GPU51" s="296"/>
      <c r="GPW51" s="90"/>
      <c r="GQA51" s="154"/>
      <c r="GQC51" s="296"/>
      <c r="GQE51" s="90"/>
      <c r="GQI51" s="154"/>
      <c r="GQK51" s="296"/>
      <c r="GQM51" s="90"/>
      <c r="GQQ51" s="154"/>
      <c r="GQS51" s="296"/>
      <c r="GQU51" s="90"/>
      <c r="GQY51" s="154"/>
      <c r="GRA51" s="296"/>
      <c r="GRC51" s="90"/>
      <c r="GRG51" s="154"/>
      <c r="GRI51" s="296"/>
      <c r="GRK51" s="90"/>
      <c r="GRO51" s="154"/>
      <c r="GRQ51" s="296"/>
      <c r="GRS51" s="90"/>
      <c r="GRW51" s="154"/>
      <c r="GRY51" s="296"/>
      <c r="GSA51" s="90"/>
      <c r="GSE51" s="154"/>
      <c r="GSG51" s="296"/>
      <c r="GSI51" s="90"/>
      <c r="GSM51" s="154"/>
      <c r="GSO51" s="296"/>
      <c r="GSQ51" s="90"/>
      <c r="GSU51" s="154"/>
      <c r="GSW51" s="296"/>
      <c r="GSY51" s="90"/>
      <c r="GTC51" s="154"/>
      <c r="GTE51" s="296"/>
      <c r="GTG51" s="90"/>
      <c r="GTK51" s="154"/>
      <c r="GTM51" s="296"/>
      <c r="GTO51" s="90"/>
      <c r="GTS51" s="154"/>
      <c r="GTU51" s="296"/>
      <c r="GTW51" s="90"/>
      <c r="GUA51" s="154"/>
      <c r="GUC51" s="296"/>
      <c r="GUE51" s="90"/>
      <c r="GUI51" s="154"/>
      <c r="GUK51" s="296"/>
      <c r="GUM51" s="90"/>
      <c r="GUQ51" s="154"/>
      <c r="GUS51" s="296"/>
      <c r="GUU51" s="90"/>
      <c r="GUY51" s="154"/>
      <c r="GVA51" s="296"/>
      <c r="GVC51" s="90"/>
      <c r="GVG51" s="154"/>
      <c r="GVI51" s="296"/>
      <c r="GVK51" s="90"/>
      <c r="GVO51" s="154"/>
      <c r="GVQ51" s="296"/>
      <c r="GVS51" s="90"/>
      <c r="GVW51" s="154"/>
      <c r="GVY51" s="296"/>
      <c r="GWA51" s="90"/>
      <c r="GWE51" s="154"/>
      <c r="GWG51" s="296"/>
      <c r="GWI51" s="90"/>
      <c r="GWM51" s="154"/>
      <c r="GWO51" s="296"/>
      <c r="GWQ51" s="90"/>
      <c r="GWU51" s="154"/>
      <c r="GWW51" s="296"/>
      <c r="GWY51" s="90"/>
      <c r="GXC51" s="154"/>
      <c r="GXE51" s="296"/>
      <c r="GXG51" s="90"/>
      <c r="GXK51" s="154"/>
      <c r="GXM51" s="296"/>
      <c r="GXO51" s="90"/>
      <c r="GXS51" s="154"/>
      <c r="GXU51" s="296"/>
      <c r="GXW51" s="90"/>
      <c r="GYA51" s="154"/>
      <c r="GYC51" s="296"/>
      <c r="GYE51" s="90"/>
      <c r="GYI51" s="154"/>
      <c r="GYK51" s="296"/>
      <c r="GYM51" s="90"/>
      <c r="GYQ51" s="154"/>
      <c r="GYS51" s="296"/>
      <c r="GYU51" s="90"/>
      <c r="GYY51" s="154"/>
      <c r="GZA51" s="296"/>
      <c r="GZC51" s="90"/>
      <c r="GZG51" s="154"/>
      <c r="GZI51" s="296"/>
      <c r="GZK51" s="90"/>
      <c r="GZO51" s="154"/>
      <c r="GZQ51" s="296"/>
      <c r="GZS51" s="90"/>
      <c r="GZW51" s="154"/>
      <c r="GZY51" s="296"/>
      <c r="HAA51" s="90"/>
      <c r="HAE51" s="154"/>
      <c r="HAG51" s="296"/>
      <c r="HAI51" s="90"/>
      <c r="HAM51" s="154"/>
      <c r="HAO51" s="296"/>
      <c r="HAQ51" s="90"/>
      <c r="HAU51" s="154"/>
      <c r="HAW51" s="296"/>
      <c r="HAY51" s="90"/>
      <c r="HBC51" s="154"/>
      <c r="HBE51" s="296"/>
      <c r="HBG51" s="90"/>
      <c r="HBK51" s="154"/>
      <c r="HBM51" s="296"/>
      <c r="HBO51" s="90"/>
      <c r="HBS51" s="154"/>
      <c r="HBU51" s="296"/>
      <c r="HBW51" s="90"/>
      <c r="HCA51" s="154"/>
      <c r="HCC51" s="296"/>
      <c r="HCE51" s="90"/>
      <c r="HCI51" s="154"/>
      <c r="HCK51" s="296"/>
      <c r="HCM51" s="90"/>
      <c r="HCQ51" s="154"/>
      <c r="HCS51" s="296"/>
      <c r="HCU51" s="90"/>
      <c r="HCY51" s="154"/>
      <c r="HDA51" s="296"/>
      <c r="HDC51" s="90"/>
      <c r="HDG51" s="154"/>
      <c r="HDI51" s="296"/>
      <c r="HDK51" s="90"/>
      <c r="HDO51" s="154"/>
      <c r="HDQ51" s="296"/>
      <c r="HDS51" s="90"/>
      <c r="HDW51" s="154"/>
      <c r="HDY51" s="296"/>
      <c r="HEA51" s="90"/>
      <c r="HEE51" s="154"/>
      <c r="HEG51" s="296"/>
      <c r="HEI51" s="90"/>
      <c r="HEM51" s="154"/>
      <c r="HEO51" s="296"/>
      <c r="HEQ51" s="90"/>
      <c r="HEU51" s="154"/>
      <c r="HEW51" s="296"/>
      <c r="HEY51" s="90"/>
      <c r="HFC51" s="154"/>
      <c r="HFE51" s="296"/>
      <c r="HFG51" s="90"/>
      <c r="HFK51" s="154"/>
      <c r="HFM51" s="296"/>
      <c r="HFO51" s="90"/>
      <c r="HFS51" s="154"/>
      <c r="HFU51" s="296"/>
      <c r="HFW51" s="90"/>
      <c r="HGA51" s="154"/>
      <c r="HGC51" s="296"/>
      <c r="HGE51" s="90"/>
      <c r="HGI51" s="154"/>
      <c r="HGK51" s="296"/>
      <c r="HGM51" s="90"/>
      <c r="HGQ51" s="154"/>
      <c r="HGS51" s="296"/>
      <c r="HGU51" s="90"/>
      <c r="HGY51" s="154"/>
      <c r="HHA51" s="296"/>
      <c r="HHC51" s="90"/>
      <c r="HHG51" s="154"/>
      <c r="HHI51" s="296"/>
      <c r="HHK51" s="90"/>
      <c r="HHO51" s="154"/>
      <c r="HHQ51" s="296"/>
      <c r="HHS51" s="90"/>
      <c r="HHW51" s="154"/>
      <c r="HHY51" s="296"/>
      <c r="HIA51" s="90"/>
      <c r="HIE51" s="154"/>
      <c r="HIG51" s="296"/>
      <c r="HII51" s="90"/>
      <c r="HIM51" s="154"/>
      <c r="HIO51" s="296"/>
      <c r="HIQ51" s="90"/>
      <c r="HIU51" s="154"/>
      <c r="HIW51" s="296"/>
      <c r="HIY51" s="90"/>
      <c r="HJC51" s="154"/>
      <c r="HJE51" s="296"/>
      <c r="HJG51" s="90"/>
      <c r="HJK51" s="154"/>
      <c r="HJM51" s="296"/>
      <c r="HJO51" s="90"/>
      <c r="HJS51" s="154"/>
      <c r="HJU51" s="296"/>
      <c r="HJW51" s="90"/>
      <c r="HKA51" s="154"/>
      <c r="HKC51" s="296"/>
      <c r="HKE51" s="90"/>
      <c r="HKI51" s="154"/>
      <c r="HKK51" s="296"/>
      <c r="HKM51" s="90"/>
      <c r="HKQ51" s="154"/>
      <c r="HKS51" s="296"/>
      <c r="HKU51" s="90"/>
      <c r="HKY51" s="154"/>
      <c r="HLA51" s="296"/>
      <c r="HLC51" s="90"/>
      <c r="HLG51" s="154"/>
      <c r="HLI51" s="296"/>
      <c r="HLK51" s="90"/>
      <c r="HLO51" s="154"/>
      <c r="HLQ51" s="296"/>
      <c r="HLS51" s="90"/>
      <c r="HLW51" s="154"/>
      <c r="HLY51" s="296"/>
      <c r="HMA51" s="90"/>
      <c r="HME51" s="154"/>
      <c r="HMG51" s="296"/>
      <c r="HMI51" s="90"/>
      <c r="HMM51" s="154"/>
      <c r="HMO51" s="296"/>
      <c r="HMQ51" s="90"/>
      <c r="HMU51" s="154"/>
      <c r="HMW51" s="296"/>
      <c r="HMY51" s="90"/>
      <c r="HNC51" s="154"/>
      <c r="HNE51" s="296"/>
      <c r="HNG51" s="90"/>
      <c r="HNK51" s="154"/>
      <c r="HNM51" s="296"/>
      <c r="HNO51" s="90"/>
      <c r="HNS51" s="154"/>
      <c r="HNU51" s="296"/>
      <c r="HNW51" s="90"/>
      <c r="HOA51" s="154"/>
      <c r="HOC51" s="296"/>
      <c r="HOE51" s="90"/>
      <c r="HOI51" s="154"/>
      <c r="HOK51" s="296"/>
      <c r="HOM51" s="90"/>
      <c r="HOQ51" s="154"/>
      <c r="HOS51" s="296"/>
      <c r="HOU51" s="90"/>
      <c r="HOY51" s="154"/>
      <c r="HPA51" s="296"/>
      <c r="HPC51" s="90"/>
      <c r="HPG51" s="154"/>
      <c r="HPI51" s="296"/>
      <c r="HPK51" s="90"/>
      <c r="HPO51" s="154"/>
      <c r="HPQ51" s="296"/>
      <c r="HPS51" s="90"/>
      <c r="HPW51" s="154"/>
      <c r="HPY51" s="296"/>
      <c r="HQA51" s="90"/>
      <c r="HQE51" s="154"/>
      <c r="HQG51" s="296"/>
      <c r="HQI51" s="90"/>
      <c r="HQM51" s="154"/>
      <c r="HQO51" s="296"/>
      <c r="HQQ51" s="90"/>
      <c r="HQU51" s="154"/>
      <c r="HQW51" s="296"/>
      <c r="HQY51" s="90"/>
      <c r="HRC51" s="154"/>
      <c r="HRE51" s="296"/>
      <c r="HRG51" s="90"/>
      <c r="HRK51" s="154"/>
      <c r="HRM51" s="296"/>
      <c r="HRO51" s="90"/>
      <c r="HRS51" s="154"/>
      <c r="HRU51" s="296"/>
      <c r="HRW51" s="90"/>
      <c r="HSA51" s="154"/>
      <c r="HSC51" s="296"/>
      <c r="HSE51" s="90"/>
      <c r="HSI51" s="154"/>
      <c r="HSK51" s="296"/>
      <c r="HSM51" s="90"/>
      <c r="HSQ51" s="154"/>
      <c r="HSS51" s="296"/>
      <c r="HSU51" s="90"/>
      <c r="HSY51" s="154"/>
      <c r="HTA51" s="296"/>
      <c r="HTC51" s="90"/>
      <c r="HTG51" s="154"/>
      <c r="HTI51" s="296"/>
      <c r="HTK51" s="90"/>
      <c r="HTO51" s="154"/>
      <c r="HTQ51" s="296"/>
      <c r="HTS51" s="90"/>
      <c r="HTW51" s="154"/>
      <c r="HTY51" s="296"/>
      <c r="HUA51" s="90"/>
      <c r="HUE51" s="154"/>
      <c r="HUG51" s="296"/>
      <c r="HUI51" s="90"/>
      <c r="HUM51" s="154"/>
      <c r="HUO51" s="296"/>
      <c r="HUQ51" s="90"/>
      <c r="HUU51" s="154"/>
      <c r="HUW51" s="296"/>
      <c r="HUY51" s="90"/>
      <c r="HVC51" s="154"/>
      <c r="HVE51" s="296"/>
      <c r="HVG51" s="90"/>
      <c r="HVK51" s="154"/>
      <c r="HVM51" s="296"/>
      <c r="HVO51" s="90"/>
      <c r="HVS51" s="154"/>
      <c r="HVU51" s="296"/>
      <c r="HVW51" s="90"/>
      <c r="HWA51" s="154"/>
      <c r="HWC51" s="296"/>
      <c r="HWE51" s="90"/>
      <c r="HWI51" s="154"/>
      <c r="HWK51" s="296"/>
      <c r="HWM51" s="90"/>
      <c r="HWQ51" s="154"/>
      <c r="HWS51" s="296"/>
      <c r="HWU51" s="90"/>
      <c r="HWY51" s="154"/>
      <c r="HXA51" s="296"/>
      <c r="HXC51" s="90"/>
      <c r="HXG51" s="154"/>
      <c r="HXI51" s="296"/>
      <c r="HXK51" s="90"/>
      <c r="HXO51" s="154"/>
      <c r="HXQ51" s="296"/>
      <c r="HXS51" s="90"/>
      <c r="HXW51" s="154"/>
      <c r="HXY51" s="296"/>
      <c r="HYA51" s="90"/>
      <c r="HYE51" s="154"/>
      <c r="HYG51" s="296"/>
      <c r="HYI51" s="90"/>
      <c r="HYM51" s="154"/>
      <c r="HYO51" s="296"/>
      <c r="HYQ51" s="90"/>
      <c r="HYU51" s="154"/>
      <c r="HYW51" s="296"/>
      <c r="HYY51" s="90"/>
      <c r="HZC51" s="154"/>
      <c r="HZE51" s="296"/>
      <c r="HZG51" s="90"/>
      <c r="HZK51" s="154"/>
      <c r="HZM51" s="296"/>
      <c r="HZO51" s="90"/>
      <c r="HZS51" s="154"/>
      <c r="HZU51" s="296"/>
      <c r="HZW51" s="90"/>
      <c r="IAA51" s="154"/>
      <c r="IAC51" s="296"/>
      <c r="IAE51" s="90"/>
      <c r="IAI51" s="154"/>
      <c r="IAK51" s="296"/>
      <c r="IAM51" s="90"/>
      <c r="IAQ51" s="154"/>
      <c r="IAS51" s="296"/>
      <c r="IAU51" s="90"/>
      <c r="IAY51" s="154"/>
      <c r="IBA51" s="296"/>
      <c r="IBC51" s="90"/>
      <c r="IBG51" s="154"/>
      <c r="IBI51" s="296"/>
      <c r="IBK51" s="90"/>
      <c r="IBO51" s="154"/>
      <c r="IBQ51" s="296"/>
      <c r="IBS51" s="90"/>
      <c r="IBW51" s="154"/>
      <c r="IBY51" s="296"/>
      <c r="ICA51" s="90"/>
      <c r="ICE51" s="154"/>
      <c r="ICG51" s="296"/>
      <c r="ICI51" s="90"/>
      <c r="ICM51" s="154"/>
      <c r="ICO51" s="296"/>
      <c r="ICQ51" s="90"/>
      <c r="ICU51" s="154"/>
      <c r="ICW51" s="296"/>
      <c r="ICY51" s="90"/>
      <c r="IDC51" s="154"/>
      <c r="IDE51" s="296"/>
      <c r="IDG51" s="90"/>
      <c r="IDK51" s="154"/>
      <c r="IDM51" s="296"/>
      <c r="IDO51" s="90"/>
      <c r="IDS51" s="154"/>
      <c r="IDU51" s="296"/>
      <c r="IDW51" s="90"/>
      <c r="IEA51" s="154"/>
      <c r="IEC51" s="296"/>
      <c r="IEE51" s="90"/>
      <c r="IEI51" s="154"/>
      <c r="IEK51" s="296"/>
      <c r="IEM51" s="90"/>
      <c r="IEQ51" s="154"/>
      <c r="IES51" s="296"/>
      <c r="IEU51" s="90"/>
      <c r="IEY51" s="154"/>
      <c r="IFA51" s="296"/>
      <c r="IFC51" s="90"/>
      <c r="IFG51" s="154"/>
      <c r="IFI51" s="296"/>
      <c r="IFK51" s="90"/>
      <c r="IFO51" s="154"/>
      <c r="IFQ51" s="296"/>
      <c r="IFS51" s="90"/>
      <c r="IFW51" s="154"/>
      <c r="IFY51" s="296"/>
      <c r="IGA51" s="90"/>
      <c r="IGE51" s="154"/>
      <c r="IGG51" s="296"/>
      <c r="IGI51" s="90"/>
      <c r="IGM51" s="154"/>
      <c r="IGO51" s="296"/>
      <c r="IGQ51" s="90"/>
      <c r="IGU51" s="154"/>
      <c r="IGW51" s="296"/>
      <c r="IGY51" s="90"/>
      <c r="IHC51" s="154"/>
      <c r="IHE51" s="296"/>
      <c r="IHG51" s="90"/>
      <c r="IHK51" s="154"/>
      <c r="IHM51" s="296"/>
      <c r="IHO51" s="90"/>
      <c r="IHS51" s="154"/>
      <c r="IHU51" s="296"/>
      <c r="IHW51" s="90"/>
      <c r="IIA51" s="154"/>
      <c r="IIC51" s="296"/>
      <c r="IIE51" s="90"/>
      <c r="III51" s="154"/>
      <c r="IIK51" s="296"/>
      <c r="IIM51" s="90"/>
      <c r="IIQ51" s="154"/>
      <c r="IIS51" s="296"/>
      <c r="IIU51" s="90"/>
      <c r="IIY51" s="154"/>
      <c r="IJA51" s="296"/>
      <c r="IJC51" s="90"/>
      <c r="IJG51" s="154"/>
      <c r="IJI51" s="296"/>
      <c r="IJK51" s="90"/>
      <c r="IJO51" s="154"/>
      <c r="IJQ51" s="296"/>
      <c r="IJS51" s="90"/>
      <c r="IJW51" s="154"/>
      <c r="IJY51" s="296"/>
      <c r="IKA51" s="90"/>
      <c r="IKE51" s="154"/>
      <c r="IKG51" s="296"/>
      <c r="IKI51" s="90"/>
      <c r="IKM51" s="154"/>
      <c r="IKO51" s="296"/>
      <c r="IKQ51" s="90"/>
      <c r="IKU51" s="154"/>
      <c r="IKW51" s="296"/>
      <c r="IKY51" s="90"/>
      <c r="ILC51" s="154"/>
      <c r="ILE51" s="296"/>
      <c r="ILG51" s="90"/>
      <c r="ILK51" s="154"/>
      <c r="ILM51" s="296"/>
      <c r="ILO51" s="90"/>
      <c r="ILS51" s="154"/>
      <c r="ILU51" s="296"/>
      <c r="ILW51" s="90"/>
      <c r="IMA51" s="154"/>
      <c r="IMC51" s="296"/>
      <c r="IME51" s="90"/>
      <c r="IMI51" s="154"/>
      <c r="IMK51" s="296"/>
      <c r="IMM51" s="90"/>
      <c r="IMQ51" s="154"/>
      <c r="IMS51" s="296"/>
      <c r="IMU51" s="90"/>
      <c r="IMY51" s="154"/>
      <c r="INA51" s="296"/>
      <c r="INC51" s="90"/>
      <c r="ING51" s="154"/>
      <c r="INI51" s="296"/>
      <c r="INK51" s="90"/>
      <c r="INO51" s="154"/>
      <c r="INQ51" s="296"/>
      <c r="INS51" s="90"/>
      <c r="INW51" s="154"/>
      <c r="INY51" s="296"/>
      <c r="IOA51" s="90"/>
      <c r="IOE51" s="154"/>
      <c r="IOG51" s="296"/>
      <c r="IOI51" s="90"/>
      <c r="IOM51" s="154"/>
      <c r="IOO51" s="296"/>
      <c r="IOQ51" s="90"/>
      <c r="IOU51" s="154"/>
      <c r="IOW51" s="296"/>
      <c r="IOY51" s="90"/>
      <c r="IPC51" s="154"/>
      <c r="IPE51" s="296"/>
      <c r="IPG51" s="90"/>
      <c r="IPK51" s="154"/>
      <c r="IPM51" s="296"/>
      <c r="IPO51" s="90"/>
      <c r="IPS51" s="154"/>
      <c r="IPU51" s="296"/>
      <c r="IPW51" s="90"/>
      <c r="IQA51" s="154"/>
      <c r="IQC51" s="296"/>
      <c r="IQE51" s="90"/>
      <c r="IQI51" s="154"/>
      <c r="IQK51" s="296"/>
      <c r="IQM51" s="90"/>
      <c r="IQQ51" s="154"/>
      <c r="IQS51" s="296"/>
      <c r="IQU51" s="90"/>
      <c r="IQY51" s="154"/>
      <c r="IRA51" s="296"/>
      <c r="IRC51" s="90"/>
      <c r="IRG51" s="154"/>
      <c r="IRI51" s="296"/>
      <c r="IRK51" s="90"/>
      <c r="IRO51" s="154"/>
      <c r="IRQ51" s="296"/>
      <c r="IRS51" s="90"/>
      <c r="IRW51" s="154"/>
      <c r="IRY51" s="296"/>
      <c r="ISA51" s="90"/>
      <c r="ISE51" s="154"/>
      <c r="ISG51" s="296"/>
      <c r="ISI51" s="90"/>
      <c r="ISM51" s="154"/>
      <c r="ISO51" s="296"/>
      <c r="ISQ51" s="90"/>
      <c r="ISU51" s="154"/>
      <c r="ISW51" s="296"/>
      <c r="ISY51" s="90"/>
      <c r="ITC51" s="154"/>
      <c r="ITE51" s="296"/>
      <c r="ITG51" s="90"/>
      <c r="ITK51" s="154"/>
      <c r="ITM51" s="296"/>
      <c r="ITO51" s="90"/>
      <c r="ITS51" s="154"/>
      <c r="ITU51" s="296"/>
      <c r="ITW51" s="90"/>
      <c r="IUA51" s="154"/>
      <c r="IUC51" s="296"/>
      <c r="IUE51" s="90"/>
      <c r="IUI51" s="154"/>
      <c r="IUK51" s="296"/>
      <c r="IUM51" s="90"/>
      <c r="IUQ51" s="154"/>
      <c r="IUS51" s="296"/>
      <c r="IUU51" s="90"/>
      <c r="IUY51" s="154"/>
      <c r="IVA51" s="296"/>
      <c r="IVC51" s="90"/>
      <c r="IVG51" s="154"/>
      <c r="IVI51" s="296"/>
      <c r="IVK51" s="90"/>
      <c r="IVO51" s="154"/>
      <c r="IVQ51" s="296"/>
      <c r="IVS51" s="90"/>
      <c r="IVW51" s="154"/>
      <c r="IVY51" s="296"/>
      <c r="IWA51" s="90"/>
      <c r="IWE51" s="154"/>
      <c r="IWG51" s="296"/>
      <c r="IWI51" s="90"/>
      <c r="IWM51" s="154"/>
      <c r="IWO51" s="296"/>
      <c r="IWQ51" s="90"/>
      <c r="IWU51" s="154"/>
      <c r="IWW51" s="296"/>
      <c r="IWY51" s="90"/>
      <c r="IXC51" s="154"/>
      <c r="IXE51" s="296"/>
      <c r="IXG51" s="90"/>
      <c r="IXK51" s="154"/>
      <c r="IXM51" s="296"/>
      <c r="IXO51" s="90"/>
      <c r="IXS51" s="154"/>
      <c r="IXU51" s="296"/>
      <c r="IXW51" s="90"/>
      <c r="IYA51" s="154"/>
      <c r="IYC51" s="296"/>
      <c r="IYE51" s="90"/>
      <c r="IYI51" s="154"/>
      <c r="IYK51" s="296"/>
      <c r="IYM51" s="90"/>
      <c r="IYQ51" s="154"/>
      <c r="IYS51" s="296"/>
      <c r="IYU51" s="90"/>
      <c r="IYY51" s="154"/>
      <c r="IZA51" s="296"/>
      <c r="IZC51" s="90"/>
      <c r="IZG51" s="154"/>
      <c r="IZI51" s="296"/>
      <c r="IZK51" s="90"/>
      <c r="IZO51" s="154"/>
      <c r="IZQ51" s="296"/>
      <c r="IZS51" s="90"/>
      <c r="IZW51" s="154"/>
      <c r="IZY51" s="296"/>
      <c r="JAA51" s="90"/>
      <c r="JAE51" s="154"/>
      <c r="JAG51" s="296"/>
      <c r="JAI51" s="90"/>
      <c r="JAM51" s="154"/>
      <c r="JAO51" s="296"/>
      <c r="JAQ51" s="90"/>
      <c r="JAU51" s="154"/>
      <c r="JAW51" s="296"/>
      <c r="JAY51" s="90"/>
      <c r="JBC51" s="154"/>
      <c r="JBE51" s="296"/>
      <c r="JBG51" s="90"/>
      <c r="JBK51" s="154"/>
      <c r="JBM51" s="296"/>
      <c r="JBO51" s="90"/>
      <c r="JBS51" s="154"/>
      <c r="JBU51" s="296"/>
      <c r="JBW51" s="90"/>
      <c r="JCA51" s="154"/>
      <c r="JCC51" s="296"/>
      <c r="JCE51" s="90"/>
      <c r="JCI51" s="154"/>
      <c r="JCK51" s="296"/>
      <c r="JCM51" s="90"/>
      <c r="JCQ51" s="154"/>
      <c r="JCS51" s="296"/>
      <c r="JCU51" s="90"/>
      <c r="JCY51" s="154"/>
      <c r="JDA51" s="296"/>
      <c r="JDC51" s="90"/>
      <c r="JDG51" s="154"/>
      <c r="JDI51" s="296"/>
      <c r="JDK51" s="90"/>
      <c r="JDO51" s="154"/>
      <c r="JDQ51" s="296"/>
      <c r="JDS51" s="90"/>
      <c r="JDW51" s="154"/>
      <c r="JDY51" s="296"/>
      <c r="JEA51" s="90"/>
      <c r="JEE51" s="154"/>
      <c r="JEG51" s="296"/>
      <c r="JEI51" s="90"/>
      <c r="JEM51" s="154"/>
      <c r="JEO51" s="296"/>
      <c r="JEQ51" s="90"/>
      <c r="JEU51" s="154"/>
      <c r="JEW51" s="296"/>
      <c r="JEY51" s="90"/>
      <c r="JFC51" s="154"/>
      <c r="JFE51" s="296"/>
      <c r="JFG51" s="90"/>
      <c r="JFK51" s="154"/>
      <c r="JFM51" s="296"/>
      <c r="JFO51" s="90"/>
      <c r="JFS51" s="154"/>
      <c r="JFU51" s="296"/>
      <c r="JFW51" s="90"/>
      <c r="JGA51" s="154"/>
      <c r="JGC51" s="296"/>
      <c r="JGE51" s="90"/>
      <c r="JGI51" s="154"/>
      <c r="JGK51" s="296"/>
      <c r="JGM51" s="90"/>
      <c r="JGQ51" s="154"/>
      <c r="JGS51" s="296"/>
      <c r="JGU51" s="90"/>
      <c r="JGY51" s="154"/>
      <c r="JHA51" s="296"/>
      <c r="JHC51" s="90"/>
      <c r="JHG51" s="154"/>
      <c r="JHI51" s="296"/>
      <c r="JHK51" s="90"/>
      <c r="JHO51" s="154"/>
      <c r="JHQ51" s="296"/>
      <c r="JHS51" s="90"/>
      <c r="JHW51" s="154"/>
      <c r="JHY51" s="296"/>
      <c r="JIA51" s="90"/>
      <c r="JIE51" s="154"/>
      <c r="JIG51" s="296"/>
      <c r="JII51" s="90"/>
      <c r="JIM51" s="154"/>
      <c r="JIO51" s="296"/>
      <c r="JIQ51" s="90"/>
      <c r="JIU51" s="154"/>
      <c r="JIW51" s="296"/>
      <c r="JIY51" s="90"/>
      <c r="JJC51" s="154"/>
      <c r="JJE51" s="296"/>
      <c r="JJG51" s="90"/>
      <c r="JJK51" s="154"/>
      <c r="JJM51" s="296"/>
      <c r="JJO51" s="90"/>
      <c r="JJS51" s="154"/>
      <c r="JJU51" s="296"/>
      <c r="JJW51" s="90"/>
      <c r="JKA51" s="154"/>
      <c r="JKC51" s="296"/>
      <c r="JKE51" s="90"/>
      <c r="JKI51" s="154"/>
      <c r="JKK51" s="296"/>
      <c r="JKM51" s="90"/>
      <c r="JKQ51" s="154"/>
      <c r="JKS51" s="296"/>
      <c r="JKU51" s="90"/>
      <c r="JKY51" s="154"/>
      <c r="JLA51" s="296"/>
      <c r="JLC51" s="90"/>
      <c r="JLG51" s="154"/>
      <c r="JLI51" s="296"/>
      <c r="JLK51" s="90"/>
      <c r="JLO51" s="154"/>
      <c r="JLQ51" s="296"/>
      <c r="JLS51" s="90"/>
      <c r="JLW51" s="154"/>
      <c r="JLY51" s="296"/>
      <c r="JMA51" s="90"/>
      <c r="JME51" s="154"/>
      <c r="JMG51" s="296"/>
      <c r="JMI51" s="90"/>
      <c r="JMM51" s="154"/>
      <c r="JMO51" s="296"/>
      <c r="JMQ51" s="90"/>
      <c r="JMU51" s="154"/>
      <c r="JMW51" s="296"/>
      <c r="JMY51" s="90"/>
      <c r="JNC51" s="154"/>
      <c r="JNE51" s="296"/>
      <c r="JNG51" s="90"/>
      <c r="JNK51" s="154"/>
      <c r="JNM51" s="296"/>
      <c r="JNO51" s="90"/>
      <c r="JNS51" s="154"/>
      <c r="JNU51" s="296"/>
      <c r="JNW51" s="90"/>
      <c r="JOA51" s="154"/>
      <c r="JOC51" s="296"/>
      <c r="JOE51" s="90"/>
      <c r="JOI51" s="154"/>
      <c r="JOK51" s="296"/>
      <c r="JOM51" s="90"/>
      <c r="JOQ51" s="154"/>
      <c r="JOS51" s="296"/>
      <c r="JOU51" s="90"/>
      <c r="JOY51" s="154"/>
      <c r="JPA51" s="296"/>
      <c r="JPC51" s="90"/>
      <c r="JPG51" s="154"/>
      <c r="JPI51" s="296"/>
      <c r="JPK51" s="90"/>
      <c r="JPO51" s="154"/>
      <c r="JPQ51" s="296"/>
      <c r="JPS51" s="90"/>
      <c r="JPW51" s="154"/>
      <c r="JPY51" s="296"/>
      <c r="JQA51" s="90"/>
      <c r="JQE51" s="154"/>
      <c r="JQG51" s="296"/>
      <c r="JQI51" s="90"/>
      <c r="JQM51" s="154"/>
      <c r="JQO51" s="296"/>
      <c r="JQQ51" s="90"/>
      <c r="JQU51" s="154"/>
      <c r="JQW51" s="296"/>
      <c r="JQY51" s="90"/>
      <c r="JRC51" s="154"/>
      <c r="JRE51" s="296"/>
      <c r="JRG51" s="90"/>
      <c r="JRK51" s="154"/>
      <c r="JRM51" s="296"/>
      <c r="JRO51" s="90"/>
      <c r="JRS51" s="154"/>
      <c r="JRU51" s="296"/>
      <c r="JRW51" s="90"/>
      <c r="JSA51" s="154"/>
      <c r="JSC51" s="296"/>
      <c r="JSE51" s="90"/>
      <c r="JSI51" s="154"/>
      <c r="JSK51" s="296"/>
      <c r="JSM51" s="90"/>
      <c r="JSQ51" s="154"/>
      <c r="JSS51" s="296"/>
      <c r="JSU51" s="90"/>
      <c r="JSY51" s="154"/>
      <c r="JTA51" s="296"/>
      <c r="JTC51" s="90"/>
      <c r="JTG51" s="154"/>
      <c r="JTI51" s="296"/>
      <c r="JTK51" s="90"/>
      <c r="JTO51" s="154"/>
      <c r="JTQ51" s="296"/>
      <c r="JTS51" s="90"/>
      <c r="JTW51" s="154"/>
      <c r="JTY51" s="296"/>
      <c r="JUA51" s="90"/>
      <c r="JUE51" s="154"/>
      <c r="JUG51" s="296"/>
      <c r="JUI51" s="90"/>
      <c r="JUM51" s="154"/>
      <c r="JUO51" s="296"/>
      <c r="JUQ51" s="90"/>
      <c r="JUU51" s="154"/>
      <c r="JUW51" s="296"/>
      <c r="JUY51" s="90"/>
      <c r="JVC51" s="154"/>
      <c r="JVE51" s="296"/>
      <c r="JVG51" s="90"/>
      <c r="JVK51" s="154"/>
      <c r="JVM51" s="296"/>
      <c r="JVO51" s="90"/>
      <c r="JVS51" s="154"/>
      <c r="JVU51" s="296"/>
      <c r="JVW51" s="90"/>
      <c r="JWA51" s="154"/>
      <c r="JWC51" s="296"/>
      <c r="JWE51" s="90"/>
      <c r="JWI51" s="154"/>
      <c r="JWK51" s="296"/>
      <c r="JWM51" s="90"/>
      <c r="JWQ51" s="154"/>
      <c r="JWS51" s="296"/>
      <c r="JWU51" s="90"/>
      <c r="JWY51" s="154"/>
      <c r="JXA51" s="296"/>
      <c r="JXC51" s="90"/>
      <c r="JXG51" s="154"/>
      <c r="JXI51" s="296"/>
      <c r="JXK51" s="90"/>
      <c r="JXO51" s="154"/>
      <c r="JXQ51" s="296"/>
      <c r="JXS51" s="90"/>
      <c r="JXW51" s="154"/>
      <c r="JXY51" s="296"/>
      <c r="JYA51" s="90"/>
      <c r="JYE51" s="154"/>
      <c r="JYG51" s="296"/>
      <c r="JYI51" s="90"/>
      <c r="JYM51" s="154"/>
      <c r="JYO51" s="296"/>
      <c r="JYQ51" s="90"/>
      <c r="JYU51" s="154"/>
      <c r="JYW51" s="296"/>
      <c r="JYY51" s="90"/>
      <c r="JZC51" s="154"/>
      <c r="JZE51" s="296"/>
      <c r="JZG51" s="90"/>
      <c r="JZK51" s="154"/>
      <c r="JZM51" s="296"/>
      <c r="JZO51" s="90"/>
      <c r="JZS51" s="154"/>
      <c r="JZU51" s="296"/>
      <c r="JZW51" s="90"/>
      <c r="KAA51" s="154"/>
      <c r="KAC51" s="296"/>
      <c r="KAE51" s="90"/>
      <c r="KAI51" s="154"/>
      <c r="KAK51" s="296"/>
      <c r="KAM51" s="90"/>
      <c r="KAQ51" s="154"/>
      <c r="KAS51" s="296"/>
      <c r="KAU51" s="90"/>
      <c r="KAY51" s="154"/>
      <c r="KBA51" s="296"/>
      <c r="KBC51" s="90"/>
      <c r="KBG51" s="154"/>
      <c r="KBI51" s="296"/>
      <c r="KBK51" s="90"/>
      <c r="KBO51" s="154"/>
      <c r="KBQ51" s="296"/>
      <c r="KBS51" s="90"/>
      <c r="KBW51" s="154"/>
      <c r="KBY51" s="296"/>
      <c r="KCA51" s="90"/>
      <c r="KCE51" s="154"/>
      <c r="KCG51" s="296"/>
      <c r="KCI51" s="90"/>
      <c r="KCM51" s="154"/>
      <c r="KCO51" s="296"/>
      <c r="KCQ51" s="90"/>
      <c r="KCU51" s="154"/>
      <c r="KCW51" s="296"/>
      <c r="KCY51" s="90"/>
      <c r="KDC51" s="154"/>
      <c r="KDE51" s="296"/>
      <c r="KDG51" s="90"/>
      <c r="KDK51" s="154"/>
      <c r="KDM51" s="296"/>
      <c r="KDO51" s="90"/>
      <c r="KDS51" s="154"/>
      <c r="KDU51" s="296"/>
      <c r="KDW51" s="90"/>
      <c r="KEA51" s="154"/>
      <c r="KEC51" s="296"/>
      <c r="KEE51" s="90"/>
      <c r="KEI51" s="154"/>
      <c r="KEK51" s="296"/>
      <c r="KEM51" s="90"/>
      <c r="KEQ51" s="154"/>
      <c r="KES51" s="296"/>
      <c r="KEU51" s="90"/>
      <c r="KEY51" s="154"/>
      <c r="KFA51" s="296"/>
      <c r="KFC51" s="90"/>
      <c r="KFG51" s="154"/>
      <c r="KFI51" s="296"/>
      <c r="KFK51" s="90"/>
      <c r="KFO51" s="154"/>
      <c r="KFQ51" s="296"/>
      <c r="KFS51" s="90"/>
      <c r="KFW51" s="154"/>
      <c r="KFY51" s="296"/>
      <c r="KGA51" s="90"/>
      <c r="KGE51" s="154"/>
      <c r="KGG51" s="296"/>
      <c r="KGI51" s="90"/>
      <c r="KGM51" s="154"/>
      <c r="KGO51" s="296"/>
      <c r="KGQ51" s="90"/>
      <c r="KGU51" s="154"/>
      <c r="KGW51" s="296"/>
      <c r="KGY51" s="90"/>
      <c r="KHC51" s="154"/>
      <c r="KHE51" s="296"/>
      <c r="KHG51" s="90"/>
      <c r="KHK51" s="154"/>
      <c r="KHM51" s="296"/>
      <c r="KHO51" s="90"/>
      <c r="KHS51" s="154"/>
      <c r="KHU51" s="296"/>
      <c r="KHW51" s="90"/>
      <c r="KIA51" s="154"/>
      <c r="KIC51" s="296"/>
      <c r="KIE51" s="90"/>
      <c r="KII51" s="154"/>
      <c r="KIK51" s="296"/>
      <c r="KIM51" s="90"/>
      <c r="KIQ51" s="154"/>
      <c r="KIS51" s="296"/>
      <c r="KIU51" s="90"/>
      <c r="KIY51" s="154"/>
      <c r="KJA51" s="296"/>
      <c r="KJC51" s="90"/>
      <c r="KJG51" s="154"/>
      <c r="KJI51" s="296"/>
      <c r="KJK51" s="90"/>
      <c r="KJO51" s="154"/>
      <c r="KJQ51" s="296"/>
      <c r="KJS51" s="90"/>
      <c r="KJW51" s="154"/>
      <c r="KJY51" s="296"/>
      <c r="KKA51" s="90"/>
      <c r="KKE51" s="154"/>
      <c r="KKG51" s="296"/>
      <c r="KKI51" s="90"/>
      <c r="KKM51" s="154"/>
      <c r="KKO51" s="296"/>
      <c r="KKQ51" s="90"/>
      <c r="KKU51" s="154"/>
      <c r="KKW51" s="296"/>
      <c r="KKY51" s="90"/>
      <c r="KLC51" s="154"/>
      <c r="KLE51" s="296"/>
      <c r="KLG51" s="90"/>
      <c r="KLK51" s="154"/>
      <c r="KLM51" s="296"/>
      <c r="KLO51" s="90"/>
      <c r="KLS51" s="154"/>
      <c r="KLU51" s="296"/>
      <c r="KLW51" s="90"/>
      <c r="KMA51" s="154"/>
      <c r="KMC51" s="296"/>
      <c r="KME51" s="90"/>
      <c r="KMI51" s="154"/>
      <c r="KMK51" s="296"/>
      <c r="KMM51" s="90"/>
      <c r="KMQ51" s="154"/>
      <c r="KMS51" s="296"/>
      <c r="KMU51" s="90"/>
      <c r="KMY51" s="154"/>
      <c r="KNA51" s="296"/>
      <c r="KNC51" s="90"/>
      <c r="KNG51" s="154"/>
      <c r="KNI51" s="296"/>
      <c r="KNK51" s="90"/>
      <c r="KNO51" s="154"/>
      <c r="KNQ51" s="296"/>
      <c r="KNS51" s="90"/>
      <c r="KNW51" s="154"/>
      <c r="KNY51" s="296"/>
      <c r="KOA51" s="90"/>
      <c r="KOE51" s="154"/>
      <c r="KOG51" s="296"/>
      <c r="KOI51" s="90"/>
      <c r="KOM51" s="154"/>
      <c r="KOO51" s="296"/>
      <c r="KOQ51" s="90"/>
      <c r="KOU51" s="154"/>
      <c r="KOW51" s="296"/>
      <c r="KOY51" s="90"/>
      <c r="KPC51" s="154"/>
      <c r="KPE51" s="296"/>
      <c r="KPG51" s="90"/>
      <c r="KPK51" s="154"/>
      <c r="KPM51" s="296"/>
      <c r="KPO51" s="90"/>
      <c r="KPS51" s="154"/>
      <c r="KPU51" s="296"/>
      <c r="KPW51" s="90"/>
      <c r="KQA51" s="154"/>
      <c r="KQC51" s="296"/>
      <c r="KQE51" s="90"/>
      <c r="KQI51" s="154"/>
      <c r="KQK51" s="296"/>
      <c r="KQM51" s="90"/>
      <c r="KQQ51" s="154"/>
      <c r="KQS51" s="296"/>
      <c r="KQU51" s="90"/>
      <c r="KQY51" s="154"/>
      <c r="KRA51" s="296"/>
      <c r="KRC51" s="90"/>
      <c r="KRG51" s="154"/>
      <c r="KRI51" s="296"/>
      <c r="KRK51" s="90"/>
      <c r="KRO51" s="154"/>
      <c r="KRQ51" s="296"/>
      <c r="KRS51" s="90"/>
      <c r="KRW51" s="154"/>
      <c r="KRY51" s="296"/>
      <c r="KSA51" s="90"/>
      <c r="KSE51" s="154"/>
      <c r="KSG51" s="296"/>
      <c r="KSI51" s="90"/>
      <c r="KSM51" s="154"/>
      <c r="KSO51" s="296"/>
      <c r="KSQ51" s="90"/>
      <c r="KSU51" s="154"/>
      <c r="KSW51" s="296"/>
      <c r="KSY51" s="90"/>
      <c r="KTC51" s="154"/>
      <c r="KTE51" s="296"/>
      <c r="KTG51" s="90"/>
      <c r="KTK51" s="154"/>
      <c r="KTM51" s="296"/>
      <c r="KTO51" s="90"/>
      <c r="KTS51" s="154"/>
      <c r="KTU51" s="296"/>
      <c r="KTW51" s="90"/>
      <c r="KUA51" s="154"/>
      <c r="KUC51" s="296"/>
      <c r="KUE51" s="90"/>
      <c r="KUI51" s="154"/>
      <c r="KUK51" s="296"/>
      <c r="KUM51" s="90"/>
      <c r="KUQ51" s="154"/>
      <c r="KUS51" s="296"/>
      <c r="KUU51" s="90"/>
      <c r="KUY51" s="154"/>
      <c r="KVA51" s="296"/>
      <c r="KVC51" s="90"/>
      <c r="KVG51" s="154"/>
      <c r="KVI51" s="296"/>
      <c r="KVK51" s="90"/>
      <c r="KVO51" s="154"/>
      <c r="KVQ51" s="296"/>
      <c r="KVS51" s="90"/>
      <c r="KVW51" s="154"/>
      <c r="KVY51" s="296"/>
      <c r="KWA51" s="90"/>
      <c r="KWE51" s="154"/>
      <c r="KWG51" s="296"/>
      <c r="KWI51" s="90"/>
      <c r="KWM51" s="154"/>
      <c r="KWO51" s="296"/>
      <c r="KWQ51" s="90"/>
      <c r="KWU51" s="154"/>
      <c r="KWW51" s="296"/>
      <c r="KWY51" s="90"/>
      <c r="KXC51" s="154"/>
      <c r="KXE51" s="296"/>
      <c r="KXG51" s="90"/>
      <c r="KXK51" s="154"/>
      <c r="KXM51" s="296"/>
      <c r="KXO51" s="90"/>
      <c r="KXS51" s="154"/>
      <c r="KXU51" s="296"/>
      <c r="KXW51" s="90"/>
      <c r="KYA51" s="154"/>
      <c r="KYC51" s="296"/>
      <c r="KYE51" s="90"/>
      <c r="KYI51" s="154"/>
      <c r="KYK51" s="296"/>
      <c r="KYM51" s="90"/>
      <c r="KYQ51" s="154"/>
      <c r="KYS51" s="296"/>
      <c r="KYU51" s="90"/>
      <c r="KYY51" s="154"/>
      <c r="KZA51" s="296"/>
      <c r="KZC51" s="90"/>
      <c r="KZG51" s="154"/>
      <c r="KZI51" s="296"/>
      <c r="KZK51" s="90"/>
      <c r="KZO51" s="154"/>
      <c r="KZQ51" s="296"/>
      <c r="KZS51" s="90"/>
      <c r="KZW51" s="154"/>
      <c r="KZY51" s="296"/>
      <c r="LAA51" s="90"/>
      <c r="LAE51" s="154"/>
      <c r="LAG51" s="296"/>
      <c r="LAI51" s="90"/>
      <c r="LAM51" s="154"/>
      <c r="LAO51" s="296"/>
      <c r="LAQ51" s="90"/>
      <c r="LAU51" s="154"/>
      <c r="LAW51" s="296"/>
      <c r="LAY51" s="90"/>
      <c r="LBC51" s="154"/>
      <c r="LBE51" s="296"/>
      <c r="LBG51" s="90"/>
      <c r="LBK51" s="154"/>
      <c r="LBM51" s="296"/>
      <c r="LBO51" s="90"/>
      <c r="LBS51" s="154"/>
      <c r="LBU51" s="296"/>
      <c r="LBW51" s="90"/>
      <c r="LCA51" s="154"/>
      <c r="LCC51" s="296"/>
      <c r="LCE51" s="90"/>
      <c r="LCI51" s="154"/>
      <c r="LCK51" s="296"/>
      <c r="LCM51" s="90"/>
      <c r="LCQ51" s="154"/>
      <c r="LCS51" s="296"/>
      <c r="LCU51" s="90"/>
      <c r="LCY51" s="154"/>
      <c r="LDA51" s="296"/>
      <c r="LDC51" s="90"/>
      <c r="LDG51" s="154"/>
      <c r="LDI51" s="296"/>
      <c r="LDK51" s="90"/>
      <c r="LDO51" s="154"/>
      <c r="LDQ51" s="296"/>
      <c r="LDS51" s="90"/>
      <c r="LDW51" s="154"/>
      <c r="LDY51" s="296"/>
      <c r="LEA51" s="90"/>
      <c r="LEE51" s="154"/>
      <c r="LEG51" s="296"/>
      <c r="LEI51" s="90"/>
      <c r="LEM51" s="154"/>
      <c r="LEO51" s="296"/>
      <c r="LEQ51" s="90"/>
      <c r="LEU51" s="154"/>
      <c r="LEW51" s="296"/>
      <c r="LEY51" s="90"/>
      <c r="LFC51" s="154"/>
      <c r="LFE51" s="296"/>
      <c r="LFG51" s="90"/>
      <c r="LFK51" s="154"/>
      <c r="LFM51" s="296"/>
      <c r="LFO51" s="90"/>
      <c r="LFS51" s="154"/>
      <c r="LFU51" s="296"/>
      <c r="LFW51" s="90"/>
      <c r="LGA51" s="154"/>
      <c r="LGC51" s="296"/>
      <c r="LGE51" s="90"/>
      <c r="LGI51" s="154"/>
      <c r="LGK51" s="296"/>
      <c r="LGM51" s="90"/>
      <c r="LGQ51" s="154"/>
      <c r="LGS51" s="296"/>
      <c r="LGU51" s="90"/>
      <c r="LGY51" s="154"/>
      <c r="LHA51" s="296"/>
      <c r="LHC51" s="90"/>
      <c r="LHG51" s="154"/>
      <c r="LHI51" s="296"/>
      <c r="LHK51" s="90"/>
      <c r="LHO51" s="154"/>
      <c r="LHQ51" s="296"/>
      <c r="LHS51" s="90"/>
      <c r="LHW51" s="154"/>
      <c r="LHY51" s="296"/>
      <c r="LIA51" s="90"/>
      <c r="LIE51" s="154"/>
      <c r="LIG51" s="296"/>
      <c r="LII51" s="90"/>
      <c r="LIM51" s="154"/>
      <c r="LIO51" s="296"/>
      <c r="LIQ51" s="90"/>
      <c r="LIU51" s="154"/>
      <c r="LIW51" s="296"/>
      <c r="LIY51" s="90"/>
      <c r="LJC51" s="154"/>
      <c r="LJE51" s="296"/>
      <c r="LJG51" s="90"/>
      <c r="LJK51" s="154"/>
      <c r="LJM51" s="296"/>
      <c r="LJO51" s="90"/>
      <c r="LJS51" s="154"/>
      <c r="LJU51" s="296"/>
      <c r="LJW51" s="90"/>
      <c r="LKA51" s="154"/>
      <c r="LKC51" s="296"/>
      <c r="LKE51" s="90"/>
      <c r="LKI51" s="154"/>
      <c r="LKK51" s="296"/>
      <c r="LKM51" s="90"/>
      <c r="LKQ51" s="154"/>
      <c r="LKS51" s="296"/>
      <c r="LKU51" s="90"/>
      <c r="LKY51" s="154"/>
      <c r="LLA51" s="296"/>
      <c r="LLC51" s="90"/>
      <c r="LLG51" s="154"/>
      <c r="LLI51" s="296"/>
      <c r="LLK51" s="90"/>
      <c r="LLO51" s="154"/>
      <c r="LLQ51" s="296"/>
      <c r="LLS51" s="90"/>
      <c r="LLW51" s="154"/>
      <c r="LLY51" s="296"/>
      <c r="LMA51" s="90"/>
      <c r="LME51" s="154"/>
      <c r="LMG51" s="296"/>
      <c r="LMI51" s="90"/>
      <c r="LMM51" s="154"/>
      <c r="LMO51" s="296"/>
      <c r="LMQ51" s="90"/>
      <c r="LMU51" s="154"/>
      <c r="LMW51" s="296"/>
      <c r="LMY51" s="90"/>
      <c r="LNC51" s="154"/>
      <c r="LNE51" s="296"/>
      <c r="LNG51" s="90"/>
      <c r="LNK51" s="154"/>
      <c r="LNM51" s="296"/>
      <c r="LNO51" s="90"/>
      <c r="LNS51" s="154"/>
      <c r="LNU51" s="296"/>
      <c r="LNW51" s="90"/>
      <c r="LOA51" s="154"/>
      <c r="LOC51" s="296"/>
      <c r="LOE51" s="90"/>
      <c r="LOI51" s="154"/>
      <c r="LOK51" s="296"/>
      <c r="LOM51" s="90"/>
      <c r="LOQ51" s="154"/>
      <c r="LOS51" s="296"/>
      <c r="LOU51" s="90"/>
      <c r="LOY51" s="154"/>
      <c r="LPA51" s="296"/>
      <c r="LPC51" s="90"/>
      <c r="LPG51" s="154"/>
      <c r="LPI51" s="296"/>
      <c r="LPK51" s="90"/>
      <c r="LPO51" s="154"/>
      <c r="LPQ51" s="296"/>
      <c r="LPS51" s="90"/>
      <c r="LPW51" s="154"/>
      <c r="LPY51" s="296"/>
      <c r="LQA51" s="90"/>
      <c r="LQE51" s="154"/>
      <c r="LQG51" s="296"/>
      <c r="LQI51" s="90"/>
      <c r="LQM51" s="154"/>
      <c r="LQO51" s="296"/>
      <c r="LQQ51" s="90"/>
      <c r="LQU51" s="154"/>
      <c r="LQW51" s="296"/>
      <c r="LQY51" s="90"/>
      <c r="LRC51" s="154"/>
      <c r="LRE51" s="296"/>
      <c r="LRG51" s="90"/>
      <c r="LRK51" s="154"/>
      <c r="LRM51" s="296"/>
      <c r="LRO51" s="90"/>
      <c r="LRS51" s="154"/>
      <c r="LRU51" s="296"/>
      <c r="LRW51" s="90"/>
      <c r="LSA51" s="154"/>
      <c r="LSC51" s="296"/>
      <c r="LSE51" s="90"/>
      <c r="LSI51" s="154"/>
      <c r="LSK51" s="296"/>
      <c r="LSM51" s="90"/>
      <c r="LSQ51" s="154"/>
      <c r="LSS51" s="296"/>
      <c r="LSU51" s="90"/>
      <c r="LSY51" s="154"/>
      <c r="LTA51" s="296"/>
      <c r="LTC51" s="90"/>
      <c r="LTG51" s="154"/>
      <c r="LTI51" s="296"/>
      <c r="LTK51" s="90"/>
      <c r="LTO51" s="154"/>
      <c r="LTQ51" s="296"/>
      <c r="LTS51" s="90"/>
      <c r="LTW51" s="154"/>
      <c r="LTY51" s="296"/>
      <c r="LUA51" s="90"/>
      <c r="LUE51" s="154"/>
      <c r="LUG51" s="296"/>
      <c r="LUI51" s="90"/>
      <c r="LUM51" s="154"/>
      <c r="LUO51" s="296"/>
      <c r="LUQ51" s="90"/>
      <c r="LUU51" s="154"/>
      <c r="LUW51" s="296"/>
      <c r="LUY51" s="90"/>
      <c r="LVC51" s="154"/>
      <c r="LVE51" s="296"/>
      <c r="LVG51" s="90"/>
      <c r="LVK51" s="154"/>
      <c r="LVM51" s="296"/>
      <c r="LVO51" s="90"/>
      <c r="LVS51" s="154"/>
      <c r="LVU51" s="296"/>
      <c r="LVW51" s="90"/>
      <c r="LWA51" s="154"/>
      <c r="LWC51" s="296"/>
      <c r="LWE51" s="90"/>
      <c r="LWI51" s="154"/>
      <c r="LWK51" s="296"/>
      <c r="LWM51" s="90"/>
      <c r="LWQ51" s="154"/>
      <c r="LWS51" s="296"/>
      <c r="LWU51" s="90"/>
      <c r="LWY51" s="154"/>
      <c r="LXA51" s="296"/>
      <c r="LXC51" s="90"/>
      <c r="LXG51" s="154"/>
      <c r="LXI51" s="296"/>
      <c r="LXK51" s="90"/>
      <c r="LXO51" s="154"/>
      <c r="LXQ51" s="296"/>
      <c r="LXS51" s="90"/>
      <c r="LXW51" s="154"/>
      <c r="LXY51" s="296"/>
      <c r="LYA51" s="90"/>
      <c r="LYE51" s="154"/>
      <c r="LYG51" s="296"/>
      <c r="LYI51" s="90"/>
      <c r="LYM51" s="154"/>
      <c r="LYO51" s="296"/>
      <c r="LYQ51" s="90"/>
      <c r="LYU51" s="154"/>
      <c r="LYW51" s="296"/>
      <c r="LYY51" s="90"/>
      <c r="LZC51" s="154"/>
      <c r="LZE51" s="296"/>
      <c r="LZG51" s="90"/>
      <c r="LZK51" s="154"/>
      <c r="LZM51" s="296"/>
      <c r="LZO51" s="90"/>
      <c r="LZS51" s="154"/>
      <c r="LZU51" s="296"/>
      <c r="LZW51" s="90"/>
      <c r="MAA51" s="154"/>
      <c r="MAC51" s="296"/>
      <c r="MAE51" s="90"/>
      <c r="MAI51" s="154"/>
      <c r="MAK51" s="296"/>
      <c r="MAM51" s="90"/>
      <c r="MAQ51" s="154"/>
      <c r="MAS51" s="296"/>
      <c r="MAU51" s="90"/>
      <c r="MAY51" s="154"/>
      <c r="MBA51" s="296"/>
      <c r="MBC51" s="90"/>
      <c r="MBG51" s="154"/>
      <c r="MBI51" s="296"/>
      <c r="MBK51" s="90"/>
      <c r="MBO51" s="154"/>
      <c r="MBQ51" s="296"/>
      <c r="MBS51" s="90"/>
      <c r="MBW51" s="154"/>
      <c r="MBY51" s="296"/>
      <c r="MCA51" s="90"/>
      <c r="MCE51" s="154"/>
      <c r="MCG51" s="296"/>
      <c r="MCI51" s="90"/>
      <c r="MCM51" s="154"/>
      <c r="MCO51" s="296"/>
      <c r="MCQ51" s="90"/>
      <c r="MCU51" s="154"/>
      <c r="MCW51" s="296"/>
      <c r="MCY51" s="90"/>
      <c r="MDC51" s="154"/>
      <c r="MDE51" s="296"/>
      <c r="MDG51" s="90"/>
      <c r="MDK51" s="154"/>
      <c r="MDM51" s="296"/>
      <c r="MDO51" s="90"/>
      <c r="MDS51" s="154"/>
      <c r="MDU51" s="296"/>
      <c r="MDW51" s="90"/>
      <c r="MEA51" s="154"/>
      <c r="MEC51" s="296"/>
      <c r="MEE51" s="90"/>
      <c r="MEI51" s="154"/>
      <c r="MEK51" s="296"/>
      <c r="MEM51" s="90"/>
      <c r="MEQ51" s="154"/>
      <c r="MES51" s="296"/>
      <c r="MEU51" s="90"/>
      <c r="MEY51" s="154"/>
      <c r="MFA51" s="296"/>
      <c r="MFC51" s="90"/>
      <c r="MFG51" s="154"/>
      <c r="MFI51" s="296"/>
      <c r="MFK51" s="90"/>
      <c r="MFO51" s="154"/>
      <c r="MFQ51" s="296"/>
      <c r="MFS51" s="90"/>
      <c r="MFW51" s="154"/>
      <c r="MFY51" s="296"/>
      <c r="MGA51" s="90"/>
      <c r="MGE51" s="154"/>
      <c r="MGG51" s="296"/>
      <c r="MGI51" s="90"/>
      <c r="MGM51" s="154"/>
      <c r="MGO51" s="296"/>
      <c r="MGQ51" s="90"/>
      <c r="MGU51" s="154"/>
      <c r="MGW51" s="296"/>
      <c r="MGY51" s="90"/>
      <c r="MHC51" s="154"/>
      <c r="MHE51" s="296"/>
      <c r="MHG51" s="90"/>
      <c r="MHK51" s="154"/>
      <c r="MHM51" s="296"/>
      <c r="MHO51" s="90"/>
      <c r="MHS51" s="154"/>
      <c r="MHU51" s="296"/>
      <c r="MHW51" s="90"/>
      <c r="MIA51" s="154"/>
      <c r="MIC51" s="296"/>
      <c r="MIE51" s="90"/>
      <c r="MII51" s="154"/>
      <c r="MIK51" s="296"/>
      <c r="MIM51" s="90"/>
      <c r="MIQ51" s="154"/>
      <c r="MIS51" s="296"/>
      <c r="MIU51" s="90"/>
      <c r="MIY51" s="154"/>
      <c r="MJA51" s="296"/>
      <c r="MJC51" s="90"/>
      <c r="MJG51" s="154"/>
      <c r="MJI51" s="296"/>
      <c r="MJK51" s="90"/>
      <c r="MJO51" s="154"/>
      <c r="MJQ51" s="296"/>
      <c r="MJS51" s="90"/>
      <c r="MJW51" s="154"/>
      <c r="MJY51" s="296"/>
      <c r="MKA51" s="90"/>
      <c r="MKE51" s="154"/>
      <c r="MKG51" s="296"/>
      <c r="MKI51" s="90"/>
      <c r="MKM51" s="154"/>
      <c r="MKO51" s="296"/>
      <c r="MKQ51" s="90"/>
      <c r="MKU51" s="154"/>
      <c r="MKW51" s="296"/>
      <c r="MKY51" s="90"/>
      <c r="MLC51" s="154"/>
      <c r="MLE51" s="296"/>
      <c r="MLG51" s="90"/>
      <c r="MLK51" s="154"/>
      <c r="MLM51" s="296"/>
      <c r="MLO51" s="90"/>
      <c r="MLS51" s="154"/>
      <c r="MLU51" s="296"/>
      <c r="MLW51" s="90"/>
      <c r="MMA51" s="154"/>
      <c r="MMC51" s="296"/>
      <c r="MME51" s="90"/>
      <c r="MMI51" s="154"/>
      <c r="MMK51" s="296"/>
      <c r="MMM51" s="90"/>
      <c r="MMQ51" s="154"/>
      <c r="MMS51" s="296"/>
      <c r="MMU51" s="90"/>
      <c r="MMY51" s="154"/>
      <c r="MNA51" s="296"/>
      <c r="MNC51" s="90"/>
      <c r="MNG51" s="154"/>
      <c r="MNI51" s="296"/>
      <c r="MNK51" s="90"/>
      <c r="MNO51" s="154"/>
      <c r="MNQ51" s="296"/>
      <c r="MNS51" s="90"/>
      <c r="MNW51" s="154"/>
      <c r="MNY51" s="296"/>
      <c r="MOA51" s="90"/>
      <c r="MOE51" s="154"/>
      <c r="MOG51" s="296"/>
      <c r="MOI51" s="90"/>
      <c r="MOM51" s="154"/>
      <c r="MOO51" s="296"/>
      <c r="MOQ51" s="90"/>
      <c r="MOU51" s="154"/>
      <c r="MOW51" s="296"/>
      <c r="MOY51" s="90"/>
      <c r="MPC51" s="154"/>
      <c r="MPE51" s="296"/>
      <c r="MPG51" s="90"/>
      <c r="MPK51" s="154"/>
      <c r="MPM51" s="296"/>
      <c r="MPO51" s="90"/>
      <c r="MPS51" s="154"/>
      <c r="MPU51" s="296"/>
      <c r="MPW51" s="90"/>
      <c r="MQA51" s="154"/>
      <c r="MQC51" s="296"/>
      <c r="MQE51" s="90"/>
      <c r="MQI51" s="154"/>
      <c r="MQK51" s="296"/>
      <c r="MQM51" s="90"/>
      <c r="MQQ51" s="154"/>
      <c r="MQS51" s="296"/>
      <c r="MQU51" s="90"/>
      <c r="MQY51" s="154"/>
      <c r="MRA51" s="296"/>
      <c r="MRC51" s="90"/>
      <c r="MRG51" s="154"/>
      <c r="MRI51" s="296"/>
      <c r="MRK51" s="90"/>
      <c r="MRO51" s="154"/>
      <c r="MRQ51" s="296"/>
      <c r="MRS51" s="90"/>
      <c r="MRW51" s="154"/>
      <c r="MRY51" s="296"/>
      <c r="MSA51" s="90"/>
      <c r="MSE51" s="154"/>
      <c r="MSG51" s="296"/>
      <c r="MSI51" s="90"/>
      <c r="MSM51" s="154"/>
      <c r="MSO51" s="296"/>
      <c r="MSQ51" s="90"/>
      <c r="MSU51" s="154"/>
      <c r="MSW51" s="296"/>
      <c r="MSY51" s="90"/>
      <c r="MTC51" s="154"/>
      <c r="MTE51" s="296"/>
      <c r="MTG51" s="90"/>
      <c r="MTK51" s="154"/>
      <c r="MTM51" s="296"/>
      <c r="MTO51" s="90"/>
      <c r="MTS51" s="154"/>
      <c r="MTU51" s="296"/>
      <c r="MTW51" s="90"/>
      <c r="MUA51" s="154"/>
      <c r="MUC51" s="296"/>
      <c r="MUE51" s="90"/>
      <c r="MUI51" s="154"/>
      <c r="MUK51" s="296"/>
      <c r="MUM51" s="90"/>
      <c r="MUQ51" s="154"/>
      <c r="MUS51" s="296"/>
      <c r="MUU51" s="90"/>
      <c r="MUY51" s="154"/>
      <c r="MVA51" s="296"/>
      <c r="MVC51" s="90"/>
      <c r="MVG51" s="154"/>
      <c r="MVI51" s="296"/>
      <c r="MVK51" s="90"/>
      <c r="MVO51" s="154"/>
      <c r="MVQ51" s="296"/>
      <c r="MVS51" s="90"/>
      <c r="MVW51" s="154"/>
      <c r="MVY51" s="296"/>
      <c r="MWA51" s="90"/>
      <c r="MWE51" s="154"/>
      <c r="MWG51" s="296"/>
      <c r="MWI51" s="90"/>
      <c r="MWM51" s="154"/>
      <c r="MWO51" s="296"/>
      <c r="MWQ51" s="90"/>
      <c r="MWU51" s="154"/>
      <c r="MWW51" s="296"/>
      <c r="MWY51" s="90"/>
      <c r="MXC51" s="154"/>
      <c r="MXE51" s="296"/>
      <c r="MXG51" s="90"/>
      <c r="MXK51" s="154"/>
      <c r="MXM51" s="296"/>
      <c r="MXO51" s="90"/>
      <c r="MXS51" s="154"/>
      <c r="MXU51" s="296"/>
      <c r="MXW51" s="90"/>
      <c r="MYA51" s="154"/>
      <c r="MYC51" s="296"/>
      <c r="MYE51" s="90"/>
      <c r="MYI51" s="154"/>
      <c r="MYK51" s="296"/>
      <c r="MYM51" s="90"/>
      <c r="MYQ51" s="154"/>
      <c r="MYS51" s="296"/>
      <c r="MYU51" s="90"/>
      <c r="MYY51" s="154"/>
      <c r="MZA51" s="296"/>
      <c r="MZC51" s="90"/>
      <c r="MZG51" s="154"/>
      <c r="MZI51" s="296"/>
      <c r="MZK51" s="90"/>
      <c r="MZO51" s="154"/>
      <c r="MZQ51" s="296"/>
      <c r="MZS51" s="90"/>
      <c r="MZW51" s="154"/>
      <c r="MZY51" s="296"/>
      <c r="NAA51" s="90"/>
      <c r="NAE51" s="154"/>
      <c r="NAG51" s="296"/>
      <c r="NAI51" s="90"/>
      <c r="NAM51" s="154"/>
      <c r="NAO51" s="296"/>
      <c r="NAQ51" s="90"/>
      <c r="NAU51" s="154"/>
      <c r="NAW51" s="296"/>
      <c r="NAY51" s="90"/>
      <c r="NBC51" s="154"/>
      <c r="NBE51" s="296"/>
      <c r="NBG51" s="90"/>
      <c r="NBK51" s="154"/>
      <c r="NBM51" s="296"/>
      <c r="NBO51" s="90"/>
      <c r="NBS51" s="154"/>
      <c r="NBU51" s="296"/>
      <c r="NBW51" s="90"/>
      <c r="NCA51" s="154"/>
      <c r="NCC51" s="296"/>
      <c r="NCE51" s="90"/>
      <c r="NCI51" s="154"/>
      <c r="NCK51" s="296"/>
      <c r="NCM51" s="90"/>
      <c r="NCQ51" s="154"/>
      <c r="NCS51" s="296"/>
      <c r="NCU51" s="90"/>
      <c r="NCY51" s="154"/>
      <c r="NDA51" s="296"/>
      <c r="NDC51" s="90"/>
      <c r="NDG51" s="154"/>
      <c r="NDI51" s="296"/>
      <c r="NDK51" s="90"/>
      <c r="NDO51" s="154"/>
      <c r="NDQ51" s="296"/>
      <c r="NDS51" s="90"/>
      <c r="NDW51" s="154"/>
      <c r="NDY51" s="296"/>
      <c r="NEA51" s="90"/>
      <c r="NEE51" s="154"/>
      <c r="NEG51" s="296"/>
      <c r="NEI51" s="90"/>
      <c r="NEM51" s="154"/>
      <c r="NEO51" s="296"/>
      <c r="NEQ51" s="90"/>
      <c r="NEU51" s="154"/>
      <c r="NEW51" s="296"/>
      <c r="NEY51" s="90"/>
      <c r="NFC51" s="154"/>
      <c r="NFE51" s="296"/>
      <c r="NFG51" s="90"/>
      <c r="NFK51" s="154"/>
      <c r="NFM51" s="296"/>
      <c r="NFO51" s="90"/>
      <c r="NFS51" s="154"/>
      <c r="NFU51" s="296"/>
      <c r="NFW51" s="90"/>
      <c r="NGA51" s="154"/>
      <c r="NGC51" s="296"/>
      <c r="NGE51" s="90"/>
      <c r="NGI51" s="154"/>
      <c r="NGK51" s="296"/>
      <c r="NGM51" s="90"/>
      <c r="NGQ51" s="154"/>
      <c r="NGS51" s="296"/>
      <c r="NGU51" s="90"/>
      <c r="NGY51" s="154"/>
      <c r="NHA51" s="296"/>
      <c r="NHC51" s="90"/>
      <c r="NHG51" s="154"/>
      <c r="NHI51" s="296"/>
      <c r="NHK51" s="90"/>
      <c r="NHO51" s="154"/>
      <c r="NHQ51" s="296"/>
      <c r="NHS51" s="90"/>
      <c r="NHW51" s="154"/>
      <c r="NHY51" s="296"/>
      <c r="NIA51" s="90"/>
      <c r="NIE51" s="154"/>
      <c r="NIG51" s="296"/>
      <c r="NII51" s="90"/>
      <c r="NIM51" s="154"/>
      <c r="NIO51" s="296"/>
      <c r="NIQ51" s="90"/>
      <c r="NIU51" s="154"/>
      <c r="NIW51" s="296"/>
      <c r="NIY51" s="90"/>
      <c r="NJC51" s="154"/>
      <c r="NJE51" s="296"/>
      <c r="NJG51" s="90"/>
      <c r="NJK51" s="154"/>
      <c r="NJM51" s="296"/>
      <c r="NJO51" s="90"/>
      <c r="NJS51" s="154"/>
      <c r="NJU51" s="296"/>
      <c r="NJW51" s="90"/>
      <c r="NKA51" s="154"/>
      <c r="NKC51" s="296"/>
      <c r="NKE51" s="90"/>
      <c r="NKI51" s="154"/>
      <c r="NKK51" s="296"/>
      <c r="NKM51" s="90"/>
      <c r="NKQ51" s="154"/>
      <c r="NKS51" s="296"/>
      <c r="NKU51" s="90"/>
      <c r="NKY51" s="154"/>
      <c r="NLA51" s="296"/>
      <c r="NLC51" s="90"/>
      <c r="NLG51" s="154"/>
      <c r="NLI51" s="296"/>
      <c r="NLK51" s="90"/>
      <c r="NLO51" s="154"/>
      <c r="NLQ51" s="296"/>
      <c r="NLS51" s="90"/>
      <c r="NLW51" s="154"/>
      <c r="NLY51" s="296"/>
      <c r="NMA51" s="90"/>
      <c r="NME51" s="154"/>
      <c r="NMG51" s="296"/>
      <c r="NMI51" s="90"/>
      <c r="NMM51" s="154"/>
      <c r="NMO51" s="296"/>
      <c r="NMQ51" s="90"/>
      <c r="NMU51" s="154"/>
      <c r="NMW51" s="296"/>
      <c r="NMY51" s="90"/>
      <c r="NNC51" s="154"/>
      <c r="NNE51" s="296"/>
      <c r="NNG51" s="90"/>
      <c r="NNK51" s="154"/>
      <c r="NNM51" s="296"/>
      <c r="NNO51" s="90"/>
      <c r="NNS51" s="154"/>
      <c r="NNU51" s="296"/>
      <c r="NNW51" s="90"/>
      <c r="NOA51" s="154"/>
      <c r="NOC51" s="296"/>
      <c r="NOE51" s="90"/>
      <c r="NOI51" s="154"/>
      <c r="NOK51" s="296"/>
      <c r="NOM51" s="90"/>
      <c r="NOQ51" s="154"/>
      <c r="NOS51" s="296"/>
      <c r="NOU51" s="90"/>
      <c r="NOY51" s="154"/>
      <c r="NPA51" s="296"/>
      <c r="NPC51" s="90"/>
      <c r="NPG51" s="154"/>
      <c r="NPI51" s="296"/>
      <c r="NPK51" s="90"/>
      <c r="NPO51" s="154"/>
      <c r="NPQ51" s="296"/>
      <c r="NPS51" s="90"/>
      <c r="NPW51" s="154"/>
      <c r="NPY51" s="296"/>
      <c r="NQA51" s="90"/>
      <c r="NQE51" s="154"/>
      <c r="NQG51" s="296"/>
      <c r="NQI51" s="90"/>
      <c r="NQM51" s="154"/>
      <c r="NQO51" s="296"/>
      <c r="NQQ51" s="90"/>
      <c r="NQU51" s="154"/>
      <c r="NQW51" s="296"/>
      <c r="NQY51" s="90"/>
      <c r="NRC51" s="154"/>
      <c r="NRE51" s="296"/>
      <c r="NRG51" s="90"/>
      <c r="NRK51" s="154"/>
      <c r="NRM51" s="296"/>
      <c r="NRO51" s="90"/>
      <c r="NRS51" s="154"/>
      <c r="NRU51" s="296"/>
      <c r="NRW51" s="90"/>
      <c r="NSA51" s="154"/>
      <c r="NSC51" s="296"/>
      <c r="NSE51" s="90"/>
      <c r="NSI51" s="154"/>
      <c r="NSK51" s="296"/>
      <c r="NSM51" s="90"/>
      <c r="NSQ51" s="154"/>
      <c r="NSS51" s="296"/>
      <c r="NSU51" s="90"/>
      <c r="NSY51" s="154"/>
      <c r="NTA51" s="296"/>
      <c r="NTC51" s="90"/>
      <c r="NTG51" s="154"/>
      <c r="NTI51" s="296"/>
      <c r="NTK51" s="90"/>
      <c r="NTO51" s="154"/>
      <c r="NTQ51" s="296"/>
      <c r="NTS51" s="90"/>
      <c r="NTW51" s="154"/>
      <c r="NTY51" s="296"/>
      <c r="NUA51" s="90"/>
      <c r="NUE51" s="154"/>
      <c r="NUG51" s="296"/>
      <c r="NUI51" s="90"/>
      <c r="NUM51" s="154"/>
      <c r="NUO51" s="296"/>
      <c r="NUQ51" s="90"/>
      <c r="NUU51" s="154"/>
      <c r="NUW51" s="296"/>
      <c r="NUY51" s="90"/>
      <c r="NVC51" s="154"/>
      <c r="NVE51" s="296"/>
      <c r="NVG51" s="90"/>
      <c r="NVK51" s="154"/>
      <c r="NVM51" s="296"/>
      <c r="NVO51" s="90"/>
      <c r="NVS51" s="154"/>
      <c r="NVU51" s="296"/>
      <c r="NVW51" s="90"/>
      <c r="NWA51" s="154"/>
      <c r="NWC51" s="296"/>
      <c r="NWE51" s="90"/>
      <c r="NWI51" s="154"/>
      <c r="NWK51" s="296"/>
      <c r="NWM51" s="90"/>
      <c r="NWQ51" s="154"/>
      <c r="NWS51" s="296"/>
      <c r="NWU51" s="90"/>
      <c r="NWY51" s="154"/>
      <c r="NXA51" s="296"/>
      <c r="NXC51" s="90"/>
      <c r="NXG51" s="154"/>
      <c r="NXI51" s="296"/>
      <c r="NXK51" s="90"/>
      <c r="NXO51" s="154"/>
      <c r="NXQ51" s="296"/>
      <c r="NXS51" s="90"/>
      <c r="NXW51" s="154"/>
      <c r="NXY51" s="296"/>
      <c r="NYA51" s="90"/>
      <c r="NYE51" s="154"/>
      <c r="NYG51" s="296"/>
      <c r="NYI51" s="90"/>
      <c r="NYM51" s="154"/>
      <c r="NYO51" s="296"/>
      <c r="NYQ51" s="90"/>
      <c r="NYU51" s="154"/>
      <c r="NYW51" s="296"/>
      <c r="NYY51" s="90"/>
      <c r="NZC51" s="154"/>
      <c r="NZE51" s="296"/>
      <c r="NZG51" s="90"/>
      <c r="NZK51" s="154"/>
      <c r="NZM51" s="296"/>
      <c r="NZO51" s="90"/>
      <c r="NZS51" s="154"/>
      <c r="NZU51" s="296"/>
      <c r="NZW51" s="90"/>
      <c r="OAA51" s="154"/>
      <c r="OAC51" s="296"/>
      <c r="OAE51" s="90"/>
      <c r="OAI51" s="154"/>
      <c r="OAK51" s="296"/>
      <c r="OAM51" s="90"/>
      <c r="OAQ51" s="154"/>
      <c r="OAS51" s="296"/>
      <c r="OAU51" s="90"/>
      <c r="OAY51" s="154"/>
      <c r="OBA51" s="296"/>
      <c r="OBC51" s="90"/>
      <c r="OBG51" s="154"/>
      <c r="OBI51" s="296"/>
      <c r="OBK51" s="90"/>
      <c r="OBO51" s="154"/>
      <c r="OBQ51" s="296"/>
      <c r="OBS51" s="90"/>
      <c r="OBW51" s="154"/>
      <c r="OBY51" s="296"/>
      <c r="OCA51" s="90"/>
      <c r="OCE51" s="154"/>
      <c r="OCG51" s="296"/>
      <c r="OCI51" s="90"/>
      <c r="OCM51" s="154"/>
      <c r="OCO51" s="296"/>
      <c r="OCQ51" s="90"/>
      <c r="OCU51" s="154"/>
      <c r="OCW51" s="296"/>
      <c r="OCY51" s="90"/>
      <c r="ODC51" s="154"/>
      <c r="ODE51" s="296"/>
      <c r="ODG51" s="90"/>
      <c r="ODK51" s="154"/>
      <c r="ODM51" s="296"/>
      <c r="ODO51" s="90"/>
      <c r="ODS51" s="154"/>
      <c r="ODU51" s="296"/>
      <c r="ODW51" s="90"/>
      <c r="OEA51" s="154"/>
      <c r="OEC51" s="296"/>
      <c r="OEE51" s="90"/>
      <c r="OEI51" s="154"/>
      <c r="OEK51" s="296"/>
      <c r="OEM51" s="90"/>
      <c r="OEQ51" s="154"/>
      <c r="OES51" s="296"/>
      <c r="OEU51" s="90"/>
      <c r="OEY51" s="154"/>
      <c r="OFA51" s="296"/>
      <c r="OFC51" s="90"/>
      <c r="OFG51" s="154"/>
      <c r="OFI51" s="296"/>
      <c r="OFK51" s="90"/>
      <c r="OFO51" s="154"/>
      <c r="OFQ51" s="296"/>
      <c r="OFS51" s="90"/>
      <c r="OFW51" s="154"/>
      <c r="OFY51" s="296"/>
      <c r="OGA51" s="90"/>
      <c r="OGE51" s="154"/>
      <c r="OGG51" s="296"/>
      <c r="OGI51" s="90"/>
      <c r="OGM51" s="154"/>
      <c r="OGO51" s="296"/>
      <c r="OGQ51" s="90"/>
      <c r="OGU51" s="154"/>
      <c r="OGW51" s="296"/>
      <c r="OGY51" s="90"/>
      <c r="OHC51" s="154"/>
      <c r="OHE51" s="296"/>
      <c r="OHG51" s="90"/>
      <c r="OHK51" s="154"/>
      <c r="OHM51" s="296"/>
      <c r="OHO51" s="90"/>
      <c r="OHS51" s="154"/>
      <c r="OHU51" s="296"/>
      <c r="OHW51" s="90"/>
      <c r="OIA51" s="154"/>
      <c r="OIC51" s="296"/>
      <c r="OIE51" s="90"/>
      <c r="OII51" s="154"/>
      <c r="OIK51" s="296"/>
      <c r="OIM51" s="90"/>
      <c r="OIQ51" s="154"/>
      <c r="OIS51" s="296"/>
      <c r="OIU51" s="90"/>
      <c r="OIY51" s="154"/>
      <c r="OJA51" s="296"/>
      <c r="OJC51" s="90"/>
      <c r="OJG51" s="154"/>
      <c r="OJI51" s="296"/>
      <c r="OJK51" s="90"/>
      <c r="OJO51" s="154"/>
      <c r="OJQ51" s="296"/>
      <c r="OJS51" s="90"/>
      <c r="OJW51" s="154"/>
      <c r="OJY51" s="296"/>
      <c r="OKA51" s="90"/>
      <c r="OKE51" s="154"/>
      <c r="OKG51" s="296"/>
      <c r="OKI51" s="90"/>
      <c r="OKM51" s="154"/>
      <c r="OKO51" s="296"/>
      <c r="OKQ51" s="90"/>
      <c r="OKU51" s="154"/>
      <c r="OKW51" s="296"/>
      <c r="OKY51" s="90"/>
      <c r="OLC51" s="154"/>
      <c r="OLE51" s="296"/>
      <c r="OLG51" s="90"/>
      <c r="OLK51" s="154"/>
      <c r="OLM51" s="296"/>
      <c r="OLO51" s="90"/>
      <c r="OLS51" s="154"/>
      <c r="OLU51" s="296"/>
      <c r="OLW51" s="90"/>
      <c r="OMA51" s="154"/>
      <c r="OMC51" s="296"/>
      <c r="OME51" s="90"/>
      <c r="OMI51" s="154"/>
      <c r="OMK51" s="296"/>
      <c r="OMM51" s="90"/>
      <c r="OMQ51" s="154"/>
      <c r="OMS51" s="296"/>
      <c r="OMU51" s="90"/>
      <c r="OMY51" s="154"/>
      <c r="ONA51" s="296"/>
      <c r="ONC51" s="90"/>
      <c r="ONG51" s="154"/>
      <c r="ONI51" s="296"/>
      <c r="ONK51" s="90"/>
      <c r="ONO51" s="154"/>
      <c r="ONQ51" s="296"/>
      <c r="ONS51" s="90"/>
      <c r="ONW51" s="154"/>
      <c r="ONY51" s="296"/>
      <c r="OOA51" s="90"/>
      <c r="OOE51" s="154"/>
      <c r="OOG51" s="296"/>
      <c r="OOI51" s="90"/>
      <c r="OOM51" s="154"/>
      <c r="OOO51" s="296"/>
      <c r="OOQ51" s="90"/>
      <c r="OOU51" s="154"/>
      <c r="OOW51" s="296"/>
      <c r="OOY51" s="90"/>
      <c r="OPC51" s="154"/>
      <c r="OPE51" s="296"/>
      <c r="OPG51" s="90"/>
      <c r="OPK51" s="154"/>
      <c r="OPM51" s="296"/>
      <c r="OPO51" s="90"/>
      <c r="OPS51" s="154"/>
      <c r="OPU51" s="296"/>
      <c r="OPW51" s="90"/>
      <c r="OQA51" s="154"/>
      <c r="OQC51" s="296"/>
      <c r="OQE51" s="90"/>
      <c r="OQI51" s="154"/>
      <c r="OQK51" s="296"/>
      <c r="OQM51" s="90"/>
      <c r="OQQ51" s="154"/>
      <c r="OQS51" s="296"/>
      <c r="OQU51" s="90"/>
      <c r="OQY51" s="154"/>
      <c r="ORA51" s="296"/>
      <c r="ORC51" s="90"/>
      <c r="ORG51" s="154"/>
      <c r="ORI51" s="296"/>
      <c r="ORK51" s="90"/>
      <c r="ORO51" s="154"/>
      <c r="ORQ51" s="296"/>
      <c r="ORS51" s="90"/>
      <c r="ORW51" s="154"/>
      <c r="ORY51" s="296"/>
      <c r="OSA51" s="90"/>
      <c r="OSE51" s="154"/>
      <c r="OSG51" s="296"/>
      <c r="OSI51" s="90"/>
      <c r="OSM51" s="154"/>
      <c r="OSO51" s="296"/>
      <c r="OSQ51" s="90"/>
      <c r="OSU51" s="154"/>
      <c r="OSW51" s="296"/>
      <c r="OSY51" s="90"/>
      <c r="OTC51" s="154"/>
      <c r="OTE51" s="296"/>
      <c r="OTG51" s="90"/>
      <c r="OTK51" s="154"/>
      <c r="OTM51" s="296"/>
      <c r="OTO51" s="90"/>
      <c r="OTS51" s="154"/>
      <c r="OTU51" s="296"/>
      <c r="OTW51" s="90"/>
      <c r="OUA51" s="154"/>
      <c r="OUC51" s="296"/>
      <c r="OUE51" s="90"/>
      <c r="OUI51" s="154"/>
      <c r="OUK51" s="296"/>
      <c r="OUM51" s="90"/>
      <c r="OUQ51" s="154"/>
      <c r="OUS51" s="296"/>
      <c r="OUU51" s="90"/>
      <c r="OUY51" s="154"/>
      <c r="OVA51" s="296"/>
      <c r="OVC51" s="90"/>
      <c r="OVG51" s="154"/>
      <c r="OVI51" s="296"/>
      <c r="OVK51" s="90"/>
      <c r="OVO51" s="154"/>
      <c r="OVQ51" s="296"/>
      <c r="OVS51" s="90"/>
      <c r="OVW51" s="154"/>
      <c r="OVY51" s="296"/>
      <c r="OWA51" s="90"/>
      <c r="OWE51" s="154"/>
      <c r="OWG51" s="296"/>
      <c r="OWI51" s="90"/>
      <c r="OWM51" s="154"/>
      <c r="OWO51" s="296"/>
      <c r="OWQ51" s="90"/>
      <c r="OWU51" s="154"/>
      <c r="OWW51" s="296"/>
      <c r="OWY51" s="90"/>
      <c r="OXC51" s="154"/>
      <c r="OXE51" s="296"/>
      <c r="OXG51" s="90"/>
      <c r="OXK51" s="154"/>
      <c r="OXM51" s="296"/>
      <c r="OXO51" s="90"/>
      <c r="OXS51" s="154"/>
      <c r="OXU51" s="296"/>
      <c r="OXW51" s="90"/>
      <c r="OYA51" s="154"/>
      <c r="OYC51" s="296"/>
      <c r="OYE51" s="90"/>
      <c r="OYI51" s="154"/>
      <c r="OYK51" s="296"/>
      <c r="OYM51" s="90"/>
      <c r="OYQ51" s="154"/>
      <c r="OYS51" s="296"/>
      <c r="OYU51" s="90"/>
      <c r="OYY51" s="154"/>
      <c r="OZA51" s="296"/>
      <c r="OZC51" s="90"/>
      <c r="OZG51" s="154"/>
      <c r="OZI51" s="296"/>
      <c r="OZK51" s="90"/>
      <c r="OZO51" s="154"/>
      <c r="OZQ51" s="296"/>
      <c r="OZS51" s="90"/>
      <c r="OZW51" s="154"/>
      <c r="OZY51" s="296"/>
      <c r="PAA51" s="90"/>
      <c r="PAE51" s="154"/>
      <c r="PAG51" s="296"/>
      <c r="PAI51" s="90"/>
      <c r="PAM51" s="154"/>
      <c r="PAO51" s="296"/>
      <c r="PAQ51" s="90"/>
      <c r="PAU51" s="154"/>
      <c r="PAW51" s="296"/>
      <c r="PAY51" s="90"/>
      <c r="PBC51" s="154"/>
      <c r="PBE51" s="296"/>
      <c r="PBG51" s="90"/>
      <c r="PBK51" s="154"/>
      <c r="PBM51" s="296"/>
      <c r="PBO51" s="90"/>
      <c r="PBS51" s="154"/>
      <c r="PBU51" s="296"/>
      <c r="PBW51" s="90"/>
      <c r="PCA51" s="154"/>
      <c r="PCC51" s="296"/>
      <c r="PCE51" s="90"/>
      <c r="PCI51" s="154"/>
      <c r="PCK51" s="296"/>
      <c r="PCM51" s="90"/>
      <c r="PCQ51" s="154"/>
      <c r="PCS51" s="296"/>
      <c r="PCU51" s="90"/>
      <c r="PCY51" s="154"/>
      <c r="PDA51" s="296"/>
      <c r="PDC51" s="90"/>
      <c r="PDG51" s="154"/>
      <c r="PDI51" s="296"/>
      <c r="PDK51" s="90"/>
      <c r="PDO51" s="154"/>
      <c r="PDQ51" s="296"/>
      <c r="PDS51" s="90"/>
      <c r="PDW51" s="154"/>
      <c r="PDY51" s="296"/>
      <c r="PEA51" s="90"/>
      <c r="PEE51" s="154"/>
      <c r="PEG51" s="296"/>
      <c r="PEI51" s="90"/>
      <c r="PEM51" s="154"/>
      <c r="PEO51" s="296"/>
      <c r="PEQ51" s="90"/>
      <c r="PEU51" s="154"/>
      <c r="PEW51" s="296"/>
      <c r="PEY51" s="90"/>
      <c r="PFC51" s="154"/>
      <c r="PFE51" s="296"/>
      <c r="PFG51" s="90"/>
      <c r="PFK51" s="154"/>
      <c r="PFM51" s="296"/>
      <c r="PFO51" s="90"/>
      <c r="PFS51" s="154"/>
      <c r="PFU51" s="296"/>
      <c r="PFW51" s="90"/>
      <c r="PGA51" s="154"/>
      <c r="PGC51" s="296"/>
      <c r="PGE51" s="90"/>
      <c r="PGI51" s="154"/>
      <c r="PGK51" s="296"/>
      <c r="PGM51" s="90"/>
      <c r="PGQ51" s="154"/>
      <c r="PGS51" s="296"/>
      <c r="PGU51" s="90"/>
      <c r="PGY51" s="154"/>
      <c r="PHA51" s="296"/>
      <c r="PHC51" s="90"/>
      <c r="PHG51" s="154"/>
      <c r="PHI51" s="296"/>
      <c r="PHK51" s="90"/>
      <c r="PHO51" s="154"/>
      <c r="PHQ51" s="296"/>
      <c r="PHS51" s="90"/>
      <c r="PHW51" s="154"/>
      <c r="PHY51" s="296"/>
      <c r="PIA51" s="90"/>
      <c r="PIE51" s="154"/>
      <c r="PIG51" s="296"/>
      <c r="PII51" s="90"/>
      <c r="PIM51" s="154"/>
      <c r="PIO51" s="296"/>
      <c r="PIQ51" s="90"/>
      <c r="PIU51" s="154"/>
      <c r="PIW51" s="296"/>
      <c r="PIY51" s="90"/>
      <c r="PJC51" s="154"/>
      <c r="PJE51" s="296"/>
      <c r="PJG51" s="90"/>
      <c r="PJK51" s="154"/>
      <c r="PJM51" s="296"/>
      <c r="PJO51" s="90"/>
      <c r="PJS51" s="154"/>
      <c r="PJU51" s="296"/>
      <c r="PJW51" s="90"/>
      <c r="PKA51" s="154"/>
      <c r="PKC51" s="296"/>
      <c r="PKE51" s="90"/>
      <c r="PKI51" s="154"/>
      <c r="PKK51" s="296"/>
      <c r="PKM51" s="90"/>
      <c r="PKQ51" s="154"/>
      <c r="PKS51" s="296"/>
      <c r="PKU51" s="90"/>
      <c r="PKY51" s="154"/>
      <c r="PLA51" s="296"/>
      <c r="PLC51" s="90"/>
      <c r="PLG51" s="154"/>
      <c r="PLI51" s="296"/>
      <c r="PLK51" s="90"/>
      <c r="PLO51" s="154"/>
      <c r="PLQ51" s="296"/>
      <c r="PLS51" s="90"/>
      <c r="PLW51" s="154"/>
      <c r="PLY51" s="296"/>
      <c r="PMA51" s="90"/>
      <c r="PME51" s="154"/>
      <c r="PMG51" s="296"/>
      <c r="PMI51" s="90"/>
      <c r="PMM51" s="154"/>
      <c r="PMO51" s="296"/>
      <c r="PMQ51" s="90"/>
      <c r="PMU51" s="154"/>
      <c r="PMW51" s="296"/>
      <c r="PMY51" s="90"/>
      <c r="PNC51" s="154"/>
      <c r="PNE51" s="296"/>
      <c r="PNG51" s="90"/>
      <c r="PNK51" s="154"/>
      <c r="PNM51" s="296"/>
      <c r="PNO51" s="90"/>
      <c r="PNS51" s="154"/>
      <c r="PNU51" s="296"/>
      <c r="PNW51" s="90"/>
      <c r="POA51" s="154"/>
      <c r="POC51" s="296"/>
      <c r="POE51" s="90"/>
      <c r="POI51" s="154"/>
      <c r="POK51" s="296"/>
      <c r="POM51" s="90"/>
      <c r="POQ51" s="154"/>
      <c r="POS51" s="296"/>
      <c r="POU51" s="90"/>
      <c r="POY51" s="154"/>
      <c r="PPA51" s="296"/>
      <c r="PPC51" s="90"/>
      <c r="PPG51" s="154"/>
      <c r="PPI51" s="296"/>
      <c r="PPK51" s="90"/>
      <c r="PPO51" s="154"/>
      <c r="PPQ51" s="296"/>
      <c r="PPS51" s="90"/>
      <c r="PPW51" s="154"/>
      <c r="PPY51" s="296"/>
      <c r="PQA51" s="90"/>
      <c r="PQE51" s="154"/>
      <c r="PQG51" s="296"/>
      <c r="PQI51" s="90"/>
      <c r="PQM51" s="154"/>
      <c r="PQO51" s="296"/>
      <c r="PQQ51" s="90"/>
      <c r="PQU51" s="154"/>
      <c r="PQW51" s="296"/>
      <c r="PQY51" s="90"/>
      <c r="PRC51" s="154"/>
      <c r="PRE51" s="296"/>
      <c r="PRG51" s="90"/>
      <c r="PRK51" s="154"/>
      <c r="PRM51" s="296"/>
      <c r="PRO51" s="90"/>
      <c r="PRS51" s="154"/>
      <c r="PRU51" s="296"/>
      <c r="PRW51" s="90"/>
      <c r="PSA51" s="154"/>
      <c r="PSC51" s="296"/>
      <c r="PSE51" s="90"/>
      <c r="PSI51" s="154"/>
      <c r="PSK51" s="296"/>
      <c r="PSM51" s="90"/>
      <c r="PSQ51" s="154"/>
      <c r="PSS51" s="296"/>
      <c r="PSU51" s="90"/>
      <c r="PSY51" s="154"/>
      <c r="PTA51" s="296"/>
      <c r="PTC51" s="90"/>
      <c r="PTG51" s="154"/>
      <c r="PTI51" s="296"/>
      <c r="PTK51" s="90"/>
      <c r="PTO51" s="154"/>
      <c r="PTQ51" s="296"/>
      <c r="PTS51" s="90"/>
      <c r="PTW51" s="154"/>
      <c r="PTY51" s="296"/>
      <c r="PUA51" s="90"/>
      <c r="PUE51" s="154"/>
      <c r="PUG51" s="296"/>
      <c r="PUI51" s="90"/>
      <c r="PUM51" s="154"/>
      <c r="PUO51" s="296"/>
      <c r="PUQ51" s="90"/>
      <c r="PUU51" s="154"/>
      <c r="PUW51" s="296"/>
      <c r="PUY51" s="90"/>
      <c r="PVC51" s="154"/>
      <c r="PVE51" s="296"/>
      <c r="PVG51" s="90"/>
      <c r="PVK51" s="154"/>
      <c r="PVM51" s="296"/>
      <c r="PVO51" s="90"/>
      <c r="PVS51" s="154"/>
      <c r="PVU51" s="296"/>
      <c r="PVW51" s="90"/>
      <c r="PWA51" s="154"/>
      <c r="PWC51" s="296"/>
      <c r="PWE51" s="90"/>
      <c r="PWI51" s="154"/>
      <c r="PWK51" s="296"/>
      <c r="PWM51" s="90"/>
      <c r="PWQ51" s="154"/>
      <c r="PWS51" s="296"/>
      <c r="PWU51" s="90"/>
      <c r="PWY51" s="154"/>
      <c r="PXA51" s="296"/>
      <c r="PXC51" s="90"/>
      <c r="PXG51" s="154"/>
      <c r="PXI51" s="296"/>
      <c r="PXK51" s="90"/>
      <c r="PXO51" s="154"/>
      <c r="PXQ51" s="296"/>
      <c r="PXS51" s="90"/>
      <c r="PXW51" s="154"/>
      <c r="PXY51" s="296"/>
      <c r="PYA51" s="90"/>
      <c r="PYE51" s="154"/>
      <c r="PYG51" s="296"/>
      <c r="PYI51" s="90"/>
      <c r="PYM51" s="154"/>
      <c r="PYO51" s="296"/>
      <c r="PYQ51" s="90"/>
      <c r="PYU51" s="154"/>
      <c r="PYW51" s="296"/>
      <c r="PYY51" s="90"/>
      <c r="PZC51" s="154"/>
      <c r="PZE51" s="296"/>
      <c r="PZG51" s="90"/>
      <c r="PZK51" s="154"/>
      <c r="PZM51" s="296"/>
      <c r="PZO51" s="90"/>
      <c r="PZS51" s="154"/>
      <c r="PZU51" s="296"/>
      <c r="PZW51" s="90"/>
      <c r="QAA51" s="154"/>
      <c r="QAC51" s="296"/>
      <c r="QAE51" s="90"/>
      <c r="QAI51" s="154"/>
      <c r="QAK51" s="296"/>
      <c r="QAM51" s="90"/>
      <c r="QAQ51" s="154"/>
      <c r="QAS51" s="296"/>
      <c r="QAU51" s="90"/>
      <c r="QAY51" s="154"/>
      <c r="QBA51" s="296"/>
      <c r="QBC51" s="90"/>
      <c r="QBG51" s="154"/>
      <c r="QBI51" s="296"/>
      <c r="QBK51" s="90"/>
      <c r="QBO51" s="154"/>
      <c r="QBQ51" s="296"/>
      <c r="QBS51" s="90"/>
      <c r="QBW51" s="154"/>
      <c r="QBY51" s="296"/>
      <c r="QCA51" s="90"/>
      <c r="QCE51" s="154"/>
      <c r="QCG51" s="296"/>
      <c r="QCI51" s="90"/>
      <c r="QCM51" s="154"/>
      <c r="QCO51" s="296"/>
      <c r="QCQ51" s="90"/>
      <c r="QCU51" s="154"/>
      <c r="QCW51" s="296"/>
      <c r="QCY51" s="90"/>
      <c r="QDC51" s="154"/>
      <c r="QDE51" s="296"/>
      <c r="QDG51" s="90"/>
      <c r="QDK51" s="154"/>
      <c r="QDM51" s="296"/>
      <c r="QDO51" s="90"/>
      <c r="QDS51" s="154"/>
      <c r="QDU51" s="296"/>
      <c r="QDW51" s="90"/>
      <c r="QEA51" s="154"/>
      <c r="QEC51" s="296"/>
      <c r="QEE51" s="90"/>
      <c r="QEI51" s="154"/>
      <c r="QEK51" s="296"/>
      <c r="QEM51" s="90"/>
      <c r="QEQ51" s="154"/>
      <c r="QES51" s="296"/>
      <c r="QEU51" s="90"/>
      <c r="QEY51" s="154"/>
      <c r="QFA51" s="296"/>
      <c r="QFC51" s="90"/>
      <c r="QFG51" s="154"/>
      <c r="QFI51" s="296"/>
      <c r="QFK51" s="90"/>
      <c r="QFO51" s="154"/>
      <c r="QFQ51" s="296"/>
      <c r="QFS51" s="90"/>
      <c r="QFW51" s="154"/>
      <c r="QFY51" s="296"/>
      <c r="QGA51" s="90"/>
      <c r="QGE51" s="154"/>
      <c r="QGG51" s="296"/>
      <c r="QGI51" s="90"/>
      <c r="QGM51" s="154"/>
      <c r="QGO51" s="296"/>
      <c r="QGQ51" s="90"/>
      <c r="QGU51" s="154"/>
      <c r="QGW51" s="296"/>
      <c r="QGY51" s="90"/>
      <c r="QHC51" s="154"/>
      <c r="QHE51" s="296"/>
      <c r="QHG51" s="90"/>
      <c r="QHK51" s="154"/>
      <c r="QHM51" s="296"/>
      <c r="QHO51" s="90"/>
      <c r="QHS51" s="154"/>
      <c r="QHU51" s="296"/>
      <c r="QHW51" s="90"/>
      <c r="QIA51" s="154"/>
      <c r="QIC51" s="296"/>
      <c r="QIE51" s="90"/>
      <c r="QII51" s="154"/>
      <c r="QIK51" s="296"/>
      <c r="QIM51" s="90"/>
      <c r="QIQ51" s="154"/>
      <c r="QIS51" s="296"/>
      <c r="QIU51" s="90"/>
      <c r="QIY51" s="154"/>
      <c r="QJA51" s="296"/>
      <c r="QJC51" s="90"/>
      <c r="QJG51" s="154"/>
      <c r="QJI51" s="296"/>
      <c r="QJK51" s="90"/>
      <c r="QJO51" s="154"/>
      <c r="QJQ51" s="296"/>
      <c r="QJS51" s="90"/>
      <c r="QJW51" s="154"/>
      <c r="QJY51" s="296"/>
      <c r="QKA51" s="90"/>
      <c r="QKE51" s="154"/>
      <c r="QKG51" s="296"/>
      <c r="QKI51" s="90"/>
      <c r="QKM51" s="154"/>
      <c r="QKO51" s="296"/>
      <c r="QKQ51" s="90"/>
      <c r="QKU51" s="154"/>
      <c r="QKW51" s="296"/>
      <c r="QKY51" s="90"/>
      <c r="QLC51" s="154"/>
      <c r="QLE51" s="296"/>
      <c r="QLG51" s="90"/>
      <c r="QLK51" s="154"/>
      <c r="QLM51" s="296"/>
      <c r="QLO51" s="90"/>
      <c r="QLS51" s="154"/>
      <c r="QLU51" s="296"/>
      <c r="QLW51" s="90"/>
      <c r="QMA51" s="154"/>
      <c r="QMC51" s="296"/>
      <c r="QME51" s="90"/>
      <c r="QMI51" s="154"/>
      <c r="QMK51" s="296"/>
      <c r="QMM51" s="90"/>
      <c r="QMQ51" s="154"/>
      <c r="QMS51" s="296"/>
      <c r="QMU51" s="90"/>
      <c r="QMY51" s="154"/>
      <c r="QNA51" s="296"/>
      <c r="QNC51" s="90"/>
      <c r="QNG51" s="154"/>
      <c r="QNI51" s="296"/>
      <c r="QNK51" s="90"/>
      <c r="QNO51" s="154"/>
      <c r="QNQ51" s="296"/>
      <c r="QNS51" s="90"/>
      <c r="QNW51" s="154"/>
      <c r="QNY51" s="296"/>
      <c r="QOA51" s="90"/>
      <c r="QOE51" s="154"/>
      <c r="QOG51" s="296"/>
      <c r="QOI51" s="90"/>
      <c r="QOM51" s="154"/>
      <c r="QOO51" s="296"/>
      <c r="QOQ51" s="90"/>
      <c r="QOU51" s="154"/>
      <c r="QOW51" s="296"/>
      <c r="QOY51" s="90"/>
      <c r="QPC51" s="154"/>
      <c r="QPE51" s="296"/>
      <c r="QPG51" s="90"/>
      <c r="QPK51" s="154"/>
      <c r="QPM51" s="296"/>
      <c r="QPO51" s="90"/>
      <c r="QPS51" s="154"/>
      <c r="QPU51" s="296"/>
      <c r="QPW51" s="90"/>
      <c r="QQA51" s="154"/>
      <c r="QQC51" s="296"/>
      <c r="QQE51" s="90"/>
      <c r="QQI51" s="154"/>
      <c r="QQK51" s="296"/>
      <c r="QQM51" s="90"/>
      <c r="QQQ51" s="154"/>
      <c r="QQS51" s="296"/>
      <c r="QQU51" s="90"/>
      <c r="QQY51" s="154"/>
      <c r="QRA51" s="296"/>
      <c r="QRC51" s="90"/>
      <c r="QRG51" s="154"/>
      <c r="QRI51" s="296"/>
      <c r="QRK51" s="90"/>
      <c r="QRO51" s="154"/>
      <c r="QRQ51" s="296"/>
      <c r="QRS51" s="90"/>
      <c r="QRW51" s="154"/>
      <c r="QRY51" s="296"/>
      <c r="QSA51" s="90"/>
      <c r="QSE51" s="154"/>
      <c r="QSG51" s="296"/>
      <c r="QSI51" s="90"/>
      <c r="QSM51" s="154"/>
      <c r="QSO51" s="296"/>
      <c r="QSQ51" s="90"/>
      <c r="QSU51" s="154"/>
      <c r="QSW51" s="296"/>
      <c r="QSY51" s="90"/>
      <c r="QTC51" s="154"/>
      <c r="QTE51" s="296"/>
      <c r="QTG51" s="90"/>
      <c r="QTK51" s="154"/>
      <c r="QTM51" s="296"/>
      <c r="QTO51" s="90"/>
      <c r="QTS51" s="154"/>
      <c r="QTU51" s="296"/>
      <c r="QTW51" s="90"/>
      <c r="QUA51" s="154"/>
      <c r="QUC51" s="296"/>
      <c r="QUE51" s="90"/>
      <c r="QUI51" s="154"/>
      <c r="QUK51" s="296"/>
      <c r="QUM51" s="90"/>
      <c r="QUQ51" s="154"/>
      <c r="QUS51" s="296"/>
      <c r="QUU51" s="90"/>
      <c r="QUY51" s="154"/>
      <c r="QVA51" s="296"/>
      <c r="QVC51" s="90"/>
      <c r="QVG51" s="154"/>
      <c r="QVI51" s="296"/>
      <c r="QVK51" s="90"/>
      <c r="QVO51" s="154"/>
      <c r="QVQ51" s="296"/>
      <c r="QVS51" s="90"/>
      <c r="QVW51" s="154"/>
      <c r="QVY51" s="296"/>
      <c r="QWA51" s="90"/>
      <c r="QWE51" s="154"/>
      <c r="QWG51" s="296"/>
      <c r="QWI51" s="90"/>
      <c r="QWM51" s="154"/>
      <c r="QWO51" s="296"/>
      <c r="QWQ51" s="90"/>
      <c r="QWU51" s="154"/>
      <c r="QWW51" s="296"/>
      <c r="QWY51" s="90"/>
      <c r="QXC51" s="154"/>
      <c r="QXE51" s="296"/>
      <c r="QXG51" s="90"/>
      <c r="QXK51" s="154"/>
      <c r="QXM51" s="296"/>
      <c r="QXO51" s="90"/>
      <c r="QXS51" s="154"/>
      <c r="QXU51" s="296"/>
      <c r="QXW51" s="90"/>
      <c r="QYA51" s="154"/>
      <c r="QYC51" s="296"/>
      <c r="QYE51" s="90"/>
      <c r="QYI51" s="154"/>
      <c r="QYK51" s="296"/>
      <c r="QYM51" s="90"/>
      <c r="QYQ51" s="154"/>
      <c r="QYS51" s="296"/>
      <c r="QYU51" s="90"/>
      <c r="QYY51" s="154"/>
      <c r="QZA51" s="296"/>
      <c r="QZC51" s="90"/>
      <c r="QZG51" s="154"/>
      <c r="QZI51" s="296"/>
      <c r="QZK51" s="90"/>
      <c r="QZO51" s="154"/>
      <c r="QZQ51" s="296"/>
      <c r="QZS51" s="90"/>
      <c r="QZW51" s="154"/>
      <c r="QZY51" s="296"/>
      <c r="RAA51" s="90"/>
      <c r="RAE51" s="154"/>
      <c r="RAG51" s="296"/>
      <c r="RAI51" s="90"/>
      <c r="RAM51" s="154"/>
      <c r="RAO51" s="296"/>
      <c r="RAQ51" s="90"/>
      <c r="RAU51" s="154"/>
      <c r="RAW51" s="296"/>
      <c r="RAY51" s="90"/>
      <c r="RBC51" s="154"/>
      <c r="RBE51" s="296"/>
      <c r="RBG51" s="90"/>
      <c r="RBK51" s="154"/>
      <c r="RBM51" s="296"/>
      <c r="RBO51" s="90"/>
      <c r="RBS51" s="154"/>
      <c r="RBU51" s="296"/>
      <c r="RBW51" s="90"/>
      <c r="RCA51" s="154"/>
      <c r="RCC51" s="296"/>
      <c r="RCE51" s="90"/>
      <c r="RCI51" s="154"/>
      <c r="RCK51" s="296"/>
      <c r="RCM51" s="90"/>
      <c r="RCQ51" s="154"/>
      <c r="RCS51" s="296"/>
      <c r="RCU51" s="90"/>
      <c r="RCY51" s="154"/>
      <c r="RDA51" s="296"/>
      <c r="RDC51" s="90"/>
      <c r="RDG51" s="154"/>
      <c r="RDI51" s="296"/>
      <c r="RDK51" s="90"/>
      <c r="RDO51" s="154"/>
      <c r="RDQ51" s="296"/>
      <c r="RDS51" s="90"/>
      <c r="RDW51" s="154"/>
      <c r="RDY51" s="296"/>
      <c r="REA51" s="90"/>
      <c r="REE51" s="154"/>
      <c r="REG51" s="296"/>
      <c r="REI51" s="90"/>
      <c r="REM51" s="154"/>
      <c r="REO51" s="296"/>
      <c r="REQ51" s="90"/>
      <c r="REU51" s="154"/>
      <c r="REW51" s="296"/>
      <c r="REY51" s="90"/>
      <c r="RFC51" s="154"/>
      <c r="RFE51" s="296"/>
      <c r="RFG51" s="90"/>
      <c r="RFK51" s="154"/>
      <c r="RFM51" s="296"/>
      <c r="RFO51" s="90"/>
      <c r="RFS51" s="154"/>
      <c r="RFU51" s="296"/>
      <c r="RFW51" s="90"/>
      <c r="RGA51" s="154"/>
      <c r="RGC51" s="296"/>
      <c r="RGE51" s="90"/>
      <c r="RGI51" s="154"/>
      <c r="RGK51" s="296"/>
      <c r="RGM51" s="90"/>
      <c r="RGQ51" s="154"/>
      <c r="RGS51" s="296"/>
      <c r="RGU51" s="90"/>
      <c r="RGY51" s="154"/>
      <c r="RHA51" s="296"/>
      <c r="RHC51" s="90"/>
      <c r="RHG51" s="154"/>
      <c r="RHI51" s="296"/>
      <c r="RHK51" s="90"/>
      <c r="RHO51" s="154"/>
      <c r="RHQ51" s="296"/>
      <c r="RHS51" s="90"/>
      <c r="RHW51" s="154"/>
      <c r="RHY51" s="296"/>
      <c r="RIA51" s="90"/>
      <c r="RIE51" s="154"/>
      <c r="RIG51" s="296"/>
      <c r="RII51" s="90"/>
      <c r="RIM51" s="154"/>
      <c r="RIO51" s="296"/>
      <c r="RIQ51" s="90"/>
      <c r="RIU51" s="154"/>
      <c r="RIW51" s="296"/>
      <c r="RIY51" s="90"/>
      <c r="RJC51" s="154"/>
      <c r="RJE51" s="296"/>
      <c r="RJG51" s="90"/>
      <c r="RJK51" s="154"/>
      <c r="RJM51" s="296"/>
      <c r="RJO51" s="90"/>
      <c r="RJS51" s="154"/>
      <c r="RJU51" s="296"/>
      <c r="RJW51" s="90"/>
      <c r="RKA51" s="154"/>
      <c r="RKC51" s="296"/>
      <c r="RKE51" s="90"/>
      <c r="RKI51" s="154"/>
      <c r="RKK51" s="296"/>
      <c r="RKM51" s="90"/>
      <c r="RKQ51" s="154"/>
      <c r="RKS51" s="296"/>
      <c r="RKU51" s="90"/>
      <c r="RKY51" s="154"/>
      <c r="RLA51" s="296"/>
      <c r="RLC51" s="90"/>
      <c r="RLG51" s="154"/>
      <c r="RLI51" s="296"/>
      <c r="RLK51" s="90"/>
      <c r="RLO51" s="154"/>
      <c r="RLQ51" s="296"/>
      <c r="RLS51" s="90"/>
      <c r="RLW51" s="154"/>
      <c r="RLY51" s="296"/>
      <c r="RMA51" s="90"/>
      <c r="RME51" s="154"/>
      <c r="RMG51" s="296"/>
      <c r="RMI51" s="90"/>
      <c r="RMM51" s="154"/>
      <c r="RMO51" s="296"/>
      <c r="RMQ51" s="90"/>
      <c r="RMU51" s="154"/>
      <c r="RMW51" s="296"/>
      <c r="RMY51" s="90"/>
      <c r="RNC51" s="154"/>
      <c r="RNE51" s="296"/>
      <c r="RNG51" s="90"/>
      <c r="RNK51" s="154"/>
      <c r="RNM51" s="296"/>
      <c r="RNO51" s="90"/>
      <c r="RNS51" s="154"/>
      <c r="RNU51" s="296"/>
      <c r="RNW51" s="90"/>
      <c r="ROA51" s="154"/>
      <c r="ROC51" s="296"/>
      <c r="ROE51" s="90"/>
      <c r="ROI51" s="154"/>
      <c r="ROK51" s="296"/>
      <c r="ROM51" s="90"/>
      <c r="ROQ51" s="154"/>
      <c r="ROS51" s="296"/>
      <c r="ROU51" s="90"/>
      <c r="ROY51" s="154"/>
      <c r="RPA51" s="296"/>
      <c r="RPC51" s="90"/>
      <c r="RPG51" s="154"/>
      <c r="RPI51" s="296"/>
      <c r="RPK51" s="90"/>
      <c r="RPO51" s="154"/>
      <c r="RPQ51" s="296"/>
      <c r="RPS51" s="90"/>
      <c r="RPW51" s="154"/>
      <c r="RPY51" s="296"/>
      <c r="RQA51" s="90"/>
      <c r="RQE51" s="154"/>
      <c r="RQG51" s="296"/>
      <c r="RQI51" s="90"/>
      <c r="RQM51" s="154"/>
      <c r="RQO51" s="296"/>
      <c r="RQQ51" s="90"/>
      <c r="RQU51" s="154"/>
      <c r="RQW51" s="296"/>
      <c r="RQY51" s="90"/>
      <c r="RRC51" s="154"/>
      <c r="RRE51" s="296"/>
      <c r="RRG51" s="90"/>
      <c r="RRK51" s="154"/>
      <c r="RRM51" s="296"/>
      <c r="RRO51" s="90"/>
      <c r="RRS51" s="154"/>
      <c r="RRU51" s="296"/>
      <c r="RRW51" s="90"/>
      <c r="RSA51" s="154"/>
      <c r="RSC51" s="296"/>
      <c r="RSE51" s="90"/>
      <c r="RSI51" s="154"/>
      <c r="RSK51" s="296"/>
      <c r="RSM51" s="90"/>
      <c r="RSQ51" s="154"/>
      <c r="RSS51" s="296"/>
      <c r="RSU51" s="90"/>
      <c r="RSY51" s="154"/>
      <c r="RTA51" s="296"/>
      <c r="RTC51" s="90"/>
      <c r="RTG51" s="154"/>
      <c r="RTI51" s="296"/>
      <c r="RTK51" s="90"/>
      <c r="RTO51" s="154"/>
      <c r="RTQ51" s="296"/>
      <c r="RTS51" s="90"/>
      <c r="RTW51" s="154"/>
      <c r="RTY51" s="296"/>
      <c r="RUA51" s="90"/>
      <c r="RUE51" s="154"/>
      <c r="RUG51" s="296"/>
      <c r="RUI51" s="90"/>
      <c r="RUM51" s="154"/>
      <c r="RUO51" s="296"/>
      <c r="RUQ51" s="90"/>
      <c r="RUU51" s="154"/>
      <c r="RUW51" s="296"/>
      <c r="RUY51" s="90"/>
      <c r="RVC51" s="154"/>
      <c r="RVE51" s="296"/>
      <c r="RVG51" s="90"/>
      <c r="RVK51" s="154"/>
      <c r="RVM51" s="296"/>
      <c r="RVO51" s="90"/>
      <c r="RVS51" s="154"/>
      <c r="RVU51" s="296"/>
      <c r="RVW51" s="90"/>
      <c r="RWA51" s="154"/>
      <c r="RWC51" s="296"/>
      <c r="RWE51" s="90"/>
      <c r="RWI51" s="154"/>
      <c r="RWK51" s="296"/>
      <c r="RWM51" s="90"/>
      <c r="RWQ51" s="154"/>
      <c r="RWS51" s="296"/>
      <c r="RWU51" s="90"/>
      <c r="RWY51" s="154"/>
      <c r="RXA51" s="296"/>
      <c r="RXC51" s="90"/>
      <c r="RXG51" s="154"/>
      <c r="RXI51" s="296"/>
      <c r="RXK51" s="90"/>
      <c r="RXO51" s="154"/>
      <c r="RXQ51" s="296"/>
      <c r="RXS51" s="90"/>
      <c r="RXW51" s="154"/>
      <c r="RXY51" s="296"/>
      <c r="RYA51" s="90"/>
      <c r="RYE51" s="154"/>
      <c r="RYG51" s="296"/>
      <c r="RYI51" s="90"/>
      <c r="RYM51" s="154"/>
      <c r="RYO51" s="296"/>
      <c r="RYQ51" s="90"/>
      <c r="RYU51" s="154"/>
      <c r="RYW51" s="296"/>
      <c r="RYY51" s="90"/>
      <c r="RZC51" s="154"/>
      <c r="RZE51" s="296"/>
      <c r="RZG51" s="90"/>
      <c r="RZK51" s="154"/>
      <c r="RZM51" s="296"/>
      <c r="RZO51" s="90"/>
      <c r="RZS51" s="154"/>
      <c r="RZU51" s="296"/>
      <c r="RZW51" s="90"/>
      <c r="SAA51" s="154"/>
      <c r="SAC51" s="296"/>
      <c r="SAE51" s="90"/>
      <c r="SAI51" s="154"/>
      <c r="SAK51" s="296"/>
      <c r="SAM51" s="90"/>
      <c r="SAQ51" s="154"/>
      <c r="SAS51" s="296"/>
      <c r="SAU51" s="90"/>
      <c r="SAY51" s="154"/>
      <c r="SBA51" s="296"/>
      <c r="SBC51" s="90"/>
      <c r="SBG51" s="154"/>
      <c r="SBI51" s="296"/>
      <c r="SBK51" s="90"/>
      <c r="SBO51" s="154"/>
      <c r="SBQ51" s="296"/>
      <c r="SBS51" s="90"/>
      <c r="SBW51" s="154"/>
      <c r="SBY51" s="296"/>
      <c r="SCA51" s="90"/>
      <c r="SCE51" s="154"/>
      <c r="SCG51" s="296"/>
      <c r="SCI51" s="90"/>
      <c r="SCM51" s="154"/>
      <c r="SCO51" s="296"/>
      <c r="SCQ51" s="90"/>
      <c r="SCU51" s="154"/>
      <c r="SCW51" s="296"/>
      <c r="SCY51" s="90"/>
      <c r="SDC51" s="154"/>
      <c r="SDE51" s="296"/>
      <c r="SDG51" s="90"/>
      <c r="SDK51" s="154"/>
      <c r="SDM51" s="296"/>
      <c r="SDO51" s="90"/>
      <c r="SDS51" s="154"/>
      <c r="SDU51" s="296"/>
      <c r="SDW51" s="90"/>
      <c r="SEA51" s="154"/>
      <c r="SEC51" s="296"/>
      <c r="SEE51" s="90"/>
      <c r="SEI51" s="154"/>
      <c r="SEK51" s="296"/>
      <c r="SEM51" s="90"/>
      <c r="SEQ51" s="154"/>
      <c r="SES51" s="296"/>
      <c r="SEU51" s="90"/>
      <c r="SEY51" s="154"/>
      <c r="SFA51" s="296"/>
      <c r="SFC51" s="90"/>
      <c r="SFG51" s="154"/>
      <c r="SFI51" s="296"/>
      <c r="SFK51" s="90"/>
      <c r="SFO51" s="154"/>
      <c r="SFQ51" s="296"/>
      <c r="SFS51" s="90"/>
      <c r="SFW51" s="154"/>
      <c r="SFY51" s="296"/>
      <c r="SGA51" s="90"/>
      <c r="SGE51" s="154"/>
      <c r="SGG51" s="296"/>
      <c r="SGI51" s="90"/>
      <c r="SGM51" s="154"/>
      <c r="SGO51" s="296"/>
      <c r="SGQ51" s="90"/>
      <c r="SGU51" s="154"/>
      <c r="SGW51" s="296"/>
      <c r="SGY51" s="90"/>
      <c r="SHC51" s="154"/>
      <c r="SHE51" s="296"/>
      <c r="SHG51" s="90"/>
      <c r="SHK51" s="154"/>
      <c r="SHM51" s="296"/>
      <c r="SHO51" s="90"/>
      <c r="SHS51" s="154"/>
      <c r="SHU51" s="296"/>
      <c r="SHW51" s="90"/>
      <c r="SIA51" s="154"/>
      <c r="SIC51" s="296"/>
      <c r="SIE51" s="90"/>
      <c r="SII51" s="154"/>
      <c r="SIK51" s="296"/>
      <c r="SIM51" s="90"/>
      <c r="SIQ51" s="154"/>
      <c r="SIS51" s="296"/>
      <c r="SIU51" s="90"/>
      <c r="SIY51" s="154"/>
      <c r="SJA51" s="296"/>
      <c r="SJC51" s="90"/>
      <c r="SJG51" s="154"/>
      <c r="SJI51" s="296"/>
      <c r="SJK51" s="90"/>
      <c r="SJO51" s="154"/>
      <c r="SJQ51" s="296"/>
      <c r="SJS51" s="90"/>
      <c r="SJW51" s="154"/>
      <c r="SJY51" s="296"/>
      <c r="SKA51" s="90"/>
      <c r="SKE51" s="154"/>
      <c r="SKG51" s="296"/>
      <c r="SKI51" s="90"/>
      <c r="SKM51" s="154"/>
      <c r="SKO51" s="296"/>
      <c r="SKQ51" s="90"/>
      <c r="SKU51" s="154"/>
      <c r="SKW51" s="296"/>
      <c r="SKY51" s="90"/>
      <c r="SLC51" s="154"/>
      <c r="SLE51" s="296"/>
      <c r="SLG51" s="90"/>
      <c r="SLK51" s="154"/>
      <c r="SLM51" s="296"/>
      <c r="SLO51" s="90"/>
      <c r="SLS51" s="154"/>
      <c r="SLU51" s="296"/>
      <c r="SLW51" s="90"/>
      <c r="SMA51" s="154"/>
      <c r="SMC51" s="296"/>
      <c r="SME51" s="90"/>
      <c r="SMI51" s="154"/>
      <c r="SMK51" s="296"/>
      <c r="SMM51" s="90"/>
      <c r="SMQ51" s="154"/>
      <c r="SMS51" s="296"/>
      <c r="SMU51" s="90"/>
      <c r="SMY51" s="154"/>
      <c r="SNA51" s="296"/>
      <c r="SNC51" s="90"/>
      <c r="SNG51" s="154"/>
      <c r="SNI51" s="296"/>
      <c r="SNK51" s="90"/>
      <c r="SNO51" s="154"/>
      <c r="SNQ51" s="296"/>
      <c r="SNS51" s="90"/>
      <c r="SNW51" s="154"/>
      <c r="SNY51" s="296"/>
      <c r="SOA51" s="90"/>
      <c r="SOE51" s="154"/>
      <c r="SOG51" s="296"/>
      <c r="SOI51" s="90"/>
      <c r="SOM51" s="154"/>
      <c r="SOO51" s="296"/>
      <c r="SOQ51" s="90"/>
      <c r="SOU51" s="154"/>
      <c r="SOW51" s="296"/>
      <c r="SOY51" s="90"/>
      <c r="SPC51" s="154"/>
      <c r="SPE51" s="296"/>
      <c r="SPG51" s="90"/>
      <c r="SPK51" s="154"/>
      <c r="SPM51" s="296"/>
      <c r="SPO51" s="90"/>
      <c r="SPS51" s="154"/>
      <c r="SPU51" s="296"/>
      <c r="SPW51" s="90"/>
      <c r="SQA51" s="154"/>
      <c r="SQC51" s="296"/>
      <c r="SQE51" s="90"/>
      <c r="SQI51" s="154"/>
      <c r="SQK51" s="296"/>
      <c r="SQM51" s="90"/>
      <c r="SQQ51" s="154"/>
      <c r="SQS51" s="296"/>
      <c r="SQU51" s="90"/>
      <c r="SQY51" s="154"/>
      <c r="SRA51" s="296"/>
      <c r="SRC51" s="90"/>
      <c r="SRG51" s="154"/>
      <c r="SRI51" s="296"/>
      <c r="SRK51" s="90"/>
      <c r="SRO51" s="154"/>
      <c r="SRQ51" s="296"/>
      <c r="SRS51" s="90"/>
      <c r="SRW51" s="154"/>
      <c r="SRY51" s="296"/>
      <c r="SSA51" s="90"/>
      <c r="SSE51" s="154"/>
      <c r="SSG51" s="296"/>
      <c r="SSI51" s="90"/>
      <c r="SSM51" s="154"/>
      <c r="SSO51" s="296"/>
      <c r="SSQ51" s="90"/>
      <c r="SSU51" s="154"/>
      <c r="SSW51" s="296"/>
      <c r="SSY51" s="90"/>
      <c r="STC51" s="154"/>
      <c r="STE51" s="296"/>
      <c r="STG51" s="90"/>
      <c r="STK51" s="154"/>
      <c r="STM51" s="296"/>
      <c r="STO51" s="90"/>
      <c r="STS51" s="154"/>
      <c r="STU51" s="296"/>
      <c r="STW51" s="90"/>
      <c r="SUA51" s="154"/>
      <c r="SUC51" s="296"/>
      <c r="SUE51" s="90"/>
      <c r="SUI51" s="154"/>
      <c r="SUK51" s="296"/>
      <c r="SUM51" s="90"/>
      <c r="SUQ51" s="154"/>
      <c r="SUS51" s="296"/>
      <c r="SUU51" s="90"/>
      <c r="SUY51" s="154"/>
      <c r="SVA51" s="296"/>
      <c r="SVC51" s="90"/>
      <c r="SVG51" s="154"/>
      <c r="SVI51" s="296"/>
      <c r="SVK51" s="90"/>
      <c r="SVO51" s="154"/>
      <c r="SVQ51" s="296"/>
      <c r="SVS51" s="90"/>
      <c r="SVW51" s="154"/>
      <c r="SVY51" s="296"/>
      <c r="SWA51" s="90"/>
      <c r="SWE51" s="154"/>
      <c r="SWG51" s="296"/>
      <c r="SWI51" s="90"/>
      <c r="SWM51" s="154"/>
      <c r="SWO51" s="296"/>
      <c r="SWQ51" s="90"/>
      <c r="SWU51" s="154"/>
      <c r="SWW51" s="296"/>
      <c r="SWY51" s="90"/>
      <c r="SXC51" s="154"/>
      <c r="SXE51" s="296"/>
      <c r="SXG51" s="90"/>
      <c r="SXK51" s="154"/>
      <c r="SXM51" s="296"/>
      <c r="SXO51" s="90"/>
      <c r="SXS51" s="154"/>
      <c r="SXU51" s="296"/>
      <c r="SXW51" s="90"/>
      <c r="SYA51" s="154"/>
      <c r="SYC51" s="296"/>
      <c r="SYE51" s="90"/>
      <c r="SYI51" s="154"/>
      <c r="SYK51" s="296"/>
      <c r="SYM51" s="90"/>
      <c r="SYQ51" s="154"/>
      <c r="SYS51" s="296"/>
      <c r="SYU51" s="90"/>
      <c r="SYY51" s="154"/>
      <c r="SZA51" s="296"/>
      <c r="SZC51" s="90"/>
      <c r="SZG51" s="154"/>
      <c r="SZI51" s="296"/>
      <c r="SZK51" s="90"/>
      <c r="SZO51" s="154"/>
      <c r="SZQ51" s="296"/>
      <c r="SZS51" s="90"/>
      <c r="SZW51" s="154"/>
      <c r="SZY51" s="296"/>
      <c r="TAA51" s="90"/>
      <c r="TAE51" s="154"/>
      <c r="TAG51" s="296"/>
      <c r="TAI51" s="90"/>
      <c r="TAM51" s="154"/>
      <c r="TAO51" s="296"/>
      <c r="TAQ51" s="90"/>
      <c r="TAU51" s="154"/>
      <c r="TAW51" s="296"/>
      <c r="TAY51" s="90"/>
      <c r="TBC51" s="154"/>
      <c r="TBE51" s="296"/>
      <c r="TBG51" s="90"/>
      <c r="TBK51" s="154"/>
      <c r="TBM51" s="296"/>
      <c r="TBO51" s="90"/>
      <c r="TBS51" s="154"/>
      <c r="TBU51" s="296"/>
      <c r="TBW51" s="90"/>
      <c r="TCA51" s="154"/>
      <c r="TCC51" s="296"/>
      <c r="TCE51" s="90"/>
      <c r="TCI51" s="154"/>
      <c r="TCK51" s="296"/>
      <c r="TCM51" s="90"/>
      <c r="TCQ51" s="154"/>
      <c r="TCS51" s="296"/>
      <c r="TCU51" s="90"/>
      <c r="TCY51" s="154"/>
      <c r="TDA51" s="296"/>
      <c r="TDC51" s="90"/>
      <c r="TDG51" s="154"/>
      <c r="TDI51" s="296"/>
      <c r="TDK51" s="90"/>
      <c r="TDO51" s="154"/>
      <c r="TDQ51" s="296"/>
      <c r="TDS51" s="90"/>
      <c r="TDW51" s="154"/>
      <c r="TDY51" s="296"/>
      <c r="TEA51" s="90"/>
      <c r="TEE51" s="154"/>
      <c r="TEG51" s="296"/>
      <c r="TEI51" s="90"/>
      <c r="TEM51" s="154"/>
      <c r="TEO51" s="296"/>
      <c r="TEQ51" s="90"/>
      <c r="TEU51" s="154"/>
      <c r="TEW51" s="296"/>
      <c r="TEY51" s="90"/>
      <c r="TFC51" s="154"/>
      <c r="TFE51" s="296"/>
      <c r="TFG51" s="90"/>
      <c r="TFK51" s="154"/>
      <c r="TFM51" s="296"/>
      <c r="TFO51" s="90"/>
      <c r="TFS51" s="154"/>
      <c r="TFU51" s="296"/>
      <c r="TFW51" s="90"/>
      <c r="TGA51" s="154"/>
      <c r="TGC51" s="296"/>
      <c r="TGE51" s="90"/>
      <c r="TGI51" s="154"/>
      <c r="TGK51" s="296"/>
      <c r="TGM51" s="90"/>
      <c r="TGQ51" s="154"/>
      <c r="TGS51" s="296"/>
      <c r="TGU51" s="90"/>
      <c r="TGY51" s="154"/>
      <c r="THA51" s="296"/>
      <c r="THC51" s="90"/>
      <c r="THG51" s="154"/>
      <c r="THI51" s="296"/>
      <c r="THK51" s="90"/>
      <c r="THO51" s="154"/>
      <c r="THQ51" s="296"/>
      <c r="THS51" s="90"/>
      <c r="THW51" s="154"/>
      <c r="THY51" s="296"/>
      <c r="TIA51" s="90"/>
      <c r="TIE51" s="154"/>
      <c r="TIG51" s="296"/>
      <c r="TII51" s="90"/>
      <c r="TIM51" s="154"/>
      <c r="TIO51" s="296"/>
      <c r="TIQ51" s="90"/>
      <c r="TIU51" s="154"/>
      <c r="TIW51" s="296"/>
      <c r="TIY51" s="90"/>
      <c r="TJC51" s="154"/>
      <c r="TJE51" s="296"/>
      <c r="TJG51" s="90"/>
      <c r="TJK51" s="154"/>
      <c r="TJM51" s="296"/>
      <c r="TJO51" s="90"/>
      <c r="TJS51" s="154"/>
      <c r="TJU51" s="296"/>
      <c r="TJW51" s="90"/>
      <c r="TKA51" s="154"/>
      <c r="TKC51" s="296"/>
      <c r="TKE51" s="90"/>
      <c r="TKI51" s="154"/>
      <c r="TKK51" s="296"/>
      <c r="TKM51" s="90"/>
      <c r="TKQ51" s="154"/>
      <c r="TKS51" s="296"/>
      <c r="TKU51" s="90"/>
      <c r="TKY51" s="154"/>
      <c r="TLA51" s="296"/>
      <c r="TLC51" s="90"/>
      <c r="TLG51" s="154"/>
      <c r="TLI51" s="296"/>
      <c r="TLK51" s="90"/>
      <c r="TLO51" s="154"/>
      <c r="TLQ51" s="296"/>
      <c r="TLS51" s="90"/>
      <c r="TLW51" s="154"/>
      <c r="TLY51" s="296"/>
      <c r="TMA51" s="90"/>
      <c r="TME51" s="154"/>
      <c r="TMG51" s="296"/>
      <c r="TMI51" s="90"/>
      <c r="TMM51" s="154"/>
      <c r="TMO51" s="296"/>
      <c r="TMQ51" s="90"/>
      <c r="TMU51" s="154"/>
      <c r="TMW51" s="296"/>
      <c r="TMY51" s="90"/>
      <c r="TNC51" s="154"/>
      <c r="TNE51" s="296"/>
      <c r="TNG51" s="90"/>
      <c r="TNK51" s="154"/>
      <c r="TNM51" s="296"/>
      <c r="TNO51" s="90"/>
      <c r="TNS51" s="154"/>
      <c r="TNU51" s="296"/>
      <c r="TNW51" s="90"/>
      <c r="TOA51" s="154"/>
      <c r="TOC51" s="296"/>
      <c r="TOE51" s="90"/>
      <c r="TOI51" s="154"/>
      <c r="TOK51" s="296"/>
      <c r="TOM51" s="90"/>
      <c r="TOQ51" s="154"/>
      <c r="TOS51" s="296"/>
      <c r="TOU51" s="90"/>
      <c r="TOY51" s="154"/>
      <c r="TPA51" s="296"/>
      <c r="TPC51" s="90"/>
      <c r="TPG51" s="154"/>
      <c r="TPI51" s="296"/>
      <c r="TPK51" s="90"/>
      <c r="TPO51" s="154"/>
      <c r="TPQ51" s="296"/>
      <c r="TPS51" s="90"/>
      <c r="TPW51" s="154"/>
      <c r="TPY51" s="296"/>
      <c r="TQA51" s="90"/>
      <c r="TQE51" s="154"/>
      <c r="TQG51" s="296"/>
      <c r="TQI51" s="90"/>
      <c r="TQM51" s="154"/>
      <c r="TQO51" s="296"/>
      <c r="TQQ51" s="90"/>
      <c r="TQU51" s="154"/>
      <c r="TQW51" s="296"/>
      <c r="TQY51" s="90"/>
      <c r="TRC51" s="154"/>
      <c r="TRE51" s="296"/>
      <c r="TRG51" s="90"/>
      <c r="TRK51" s="154"/>
      <c r="TRM51" s="296"/>
      <c r="TRO51" s="90"/>
      <c r="TRS51" s="154"/>
      <c r="TRU51" s="296"/>
      <c r="TRW51" s="90"/>
      <c r="TSA51" s="154"/>
      <c r="TSC51" s="296"/>
      <c r="TSE51" s="90"/>
      <c r="TSI51" s="154"/>
      <c r="TSK51" s="296"/>
      <c r="TSM51" s="90"/>
      <c r="TSQ51" s="154"/>
      <c r="TSS51" s="296"/>
      <c r="TSU51" s="90"/>
      <c r="TSY51" s="154"/>
      <c r="TTA51" s="296"/>
      <c r="TTC51" s="90"/>
      <c r="TTG51" s="154"/>
      <c r="TTI51" s="296"/>
      <c r="TTK51" s="90"/>
      <c r="TTO51" s="154"/>
      <c r="TTQ51" s="296"/>
      <c r="TTS51" s="90"/>
      <c r="TTW51" s="154"/>
      <c r="TTY51" s="296"/>
      <c r="TUA51" s="90"/>
      <c r="TUE51" s="154"/>
      <c r="TUG51" s="296"/>
      <c r="TUI51" s="90"/>
      <c r="TUM51" s="154"/>
      <c r="TUO51" s="296"/>
      <c r="TUQ51" s="90"/>
      <c r="TUU51" s="154"/>
      <c r="TUW51" s="296"/>
      <c r="TUY51" s="90"/>
      <c r="TVC51" s="154"/>
      <c r="TVE51" s="296"/>
      <c r="TVG51" s="90"/>
      <c r="TVK51" s="154"/>
      <c r="TVM51" s="296"/>
      <c r="TVO51" s="90"/>
      <c r="TVS51" s="154"/>
      <c r="TVU51" s="296"/>
      <c r="TVW51" s="90"/>
      <c r="TWA51" s="154"/>
      <c r="TWC51" s="296"/>
      <c r="TWE51" s="90"/>
      <c r="TWI51" s="154"/>
      <c r="TWK51" s="296"/>
      <c r="TWM51" s="90"/>
      <c r="TWQ51" s="154"/>
      <c r="TWS51" s="296"/>
      <c r="TWU51" s="90"/>
      <c r="TWY51" s="154"/>
      <c r="TXA51" s="296"/>
      <c r="TXC51" s="90"/>
      <c r="TXG51" s="154"/>
      <c r="TXI51" s="296"/>
      <c r="TXK51" s="90"/>
      <c r="TXO51" s="154"/>
      <c r="TXQ51" s="296"/>
      <c r="TXS51" s="90"/>
      <c r="TXW51" s="154"/>
      <c r="TXY51" s="296"/>
      <c r="TYA51" s="90"/>
      <c r="TYE51" s="154"/>
      <c r="TYG51" s="296"/>
      <c r="TYI51" s="90"/>
      <c r="TYM51" s="154"/>
      <c r="TYO51" s="296"/>
      <c r="TYQ51" s="90"/>
      <c r="TYU51" s="154"/>
      <c r="TYW51" s="296"/>
      <c r="TYY51" s="90"/>
      <c r="TZC51" s="154"/>
      <c r="TZE51" s="296"/>
      <c r="TZG51" s="90"/>
      <c r="TZK51" s="154"/>
      <c r="TZM51" s="296"/>
      <c r="TZO51" s="90"/>
      <c r="TZS51" s="154"/>
      <c r="TZU51" s="296"/>
      <c r="TZW51" s="90"/>
      <c r="UAA51" s="154"/>
      <c r="UAC51" s="296"/>
      <c r="UAE51" s="90"/>
      <c r="UAI51" s="154"/>
      <c r="UAK51" s="296"/>
      <c r="UAM51" s="90"/>
      <c r="UAQ51" s="154"/>
      <c r="UAS51" s="296"/>
      <c r="UAU51" s="90"/>
      <c r="UAY51" s="154"/>
      <c r="UBA51" s="296"/>
      <c r="UBC51" s="90"/>
      <c r="UBG51" s="154"/>
      <c r="UBI51" s="296"/>
      <c r="UBK51" s="90"/>
      <c r="UBO51" s="154"/>
      <c r="UBQ51" s="296"/>
      <c r="UBS51" s="90"/>
      <c r="UBW51" s="154"/>
      <c r="UBY51" s="296"/>
      <c r="UCA51" s="90"/>
      <c r="UCE51" s="154"/>
      <c r="UCG51" s="296"/>
      <c r="UCI51" s="90"/>
      <c r="UCM51" s="154"/>
      <c r="UCO51" s="296"/>
      <c r="UCQ51" s="90"/>
      <c r="UCU51" s="154"/>
      <c r="UCW51" s="296"/>
      <c r="UCY51" s="90"/>
      <c r="UDC51" s="154"/>
      <c r="UDE51" s="296"/>
      <c r="UDG51" s="90"/>
      <c r="UDK51" s="154"/>
      <c r="UDM51" s="296"/>
      <c r="UDO51" s="90"/>
      <c r="UDS51" s="154"/>
      <c r="UDU51" s="296"/>
      <c r="UDW51" s="90"/>
      <c r="UEA51" s="154"/>
      <c r="UEC51" s="296"/>
      <c r="UEE51" s="90"/>
      <c r="UEI51" s="154"/>
      <c r="UEK51" s="296"/>
      <c r="UEM51" s="90"/>
      <c r="UEQ51" s="154"/>
      <c r="UES51" s="296"/>
      <c r="UEU51" s="90"/>
      <c r="UEY51" s="154"/>
      <c r="UFA51" s="296"/>
      <c r="UFC51" s="90"/>
      <c r="UFG51" s="154"/>
      <c r="UFI51" s="296"/>
      <c r="UFK51" s="90"/>
      <c r="UFO51" s="154"/>
      <c r="UFQ51" s="296"/>
      <c r="UFS51" s="90"/>
      <c r="UFW51" s="154"/>
      <c r="UFY51" s="296"/>
      <c r="UGA51" s="90"/>
      <c r="UGE51" s="154"/>
      <c r="UGG51" s="296"/>
      <c r="UGI51" s="90"/>
      <c r="UGM51" s="154"/>
      <c r="UGO51" s="296"/>
      <c r="UGQ51" s="90"/>
      <c r="UGU51" s="154"/>
      <c r="UGW51" s="296"/>
      <c r="UGY51" s="90"/>
      <c r="UHC51" s="154"/>
      <c r="UHE51" s="296"/>
      <c r="UHG51" s="90"/>
      <c r="UHK51" s="154"/>
      <c r="UHM51" s="296"/>
      <c r="UHO51" s="90"/>
      <c r="UHS51" s="154"/>
      <c r="UHU51" s="296"/>
      <c r="UHW51" s="90"/>
      <c r="UIA51" s="154"/>
      <c r="UIC51" s="296"/>
      <c r="UIE51" s="90"/>
      <c r="UII51" s="154"/>
      <c r="UIK51" s="296"/>
      <c r="UIM51" s="90"/>
      <c r="UIQ51" s="154"/>
      <c r="UIS51" s="296"/>
      <c r="UIU51" s="90"/>
      <c r="UIY51" s="154"/>
      <c r="UJA51" s="296"/>
      <c r="UJC51" s="90"/>
      <c r="UJG51" s="154"/>
      <c r="UJI51" s="296"/>
      <c r="UJK51" s="90"/>
      <c r="UJO51" s="154"/>
      <c r="UJQ51" s="296"/>
      <c r="UJS51" s="90"/>
      <c r="UJW51" s="154"/>
      <c r="UJY51" s="296"/>
      <c r="UKA51" s="90"/>
      <c r="UKE51" s="154"/>
      <c r="UKG51" s="296"/>
      <c r="UKI51" s="90"/>
      <c r="UKM51" s="154"/>
      <c r="UKO51" s="296"/>
      <c r="UKQ51" s="90"/>
      <c r="UKU51" s="154"/>
      <c r="UKW51" s="296"/>
      <c r="UKY51" s="90"/>
      <c r="ULC51" s="154"/>
      <c r="ULE51" s="296"/>
      <c r="ULG51" s="90"/>
      <c r="ULK51" s="154"/>
      <c r="ULM51" s="296"/>
      <c r="ULO51" s="90"/>
      <c r="ULS51" s="154"/>
      <c r="ULU51" s="296"/>
      <c r="ULW51" s="90"/>
      <c r="UMA51" s="154"/>
      <c r="UMC51" s="296"/>
      <c r="UME51" s="90"/>
      <c r="UMI51" s="154"/>
      <c r="UMK51" s="296"/>
      <c r="UMM51" s="90"/>
      <c r="UMQ51" s="154"/>
      <c r="UMS51" s="296"/>
      <c r="UMU51" s="90"/>
      <c r="UMY51" s="154"/>
      <c r="UNA51" s="296"/>
      <c r="UNC51" s="90"/>
      <c r="UNG51" s="154"/>
      <c r="UNI51" s="296"/>
      <c r="UNK51" s="90"/>
      <c r="UNO51" s="154"/>
      <c r="UNQ51" s="296"/>
      <c r="UNS51" s="90"/>
      <c r="UNW51" s="154"/>
      <c r="UNY51" s="296"/>
      <c r="UOA51" s="90"/>
      <c r="UOE51" s="154"/>
      <c r="UOG51" s="296"/>
      <c r="UOI51" s="90"/>
      <c r="UOM51" s="154"/>
      <c r="UOO51" s="296"/>
      <c r="UOQ51" s="90"/>
      <c r="UOU51" s="154"/>
      <c r="UOW51" s="296"/>
      <c r="UOY51" s="90"/>
      <c r="UPC51" s="154"/>
      <c r="UPE51" s="296"/>
      <c r="UPG51" s="90"/>
      <c r="UPK51" s="154"/>
      <c r="UPM51" s="296"/>
      <c r="UPO51" s="90"/>
      <c r="UPS51" s="154"/>
      <c r="UPU51" s="296"/>
      <c r="UPW51" s="90"/>
      <c r="UQA51" s="154"/>
      <c r="UQC51" s="296"/>
      <c r="UQE51" s="90"/>
      <c r="UQI51" s="154"/>
      <c r="UQK51" s="296"/>
      <c r="UQM51" s="90"/>
      <c r="UQQ51" s="154"/>
      <c r="UQS51" s="296"/>
      <c r="UQU51" s="90"/>
      <c r="UQY51" s="154"/>
      <c r="URA51" s="296"/>
      <c r="URC51" s="90"/>
      <c r="URG51" s="154"/>
      <c r="URI51" s="296"/>
      <c r="URK51" s="90"/>
      <c r="URO51" s="154"/>
      <c r="URQ51" s="296"/>
      <c r="URS51" s="90"/>
      <c r="URW51" s="154"/>
      <c r="URY51" s="296"/>
      <c r="USA51" s="90"/>
      <c r="USE51" s="154"/>
      <c r="USG51" s="296"/>
      <c r="USI51" s="90"/>
      <c r="USM51" s="154"/>
      <c r="USO51" s="296"/>
      <c r="USQ51" s="90"/>
      <c r="USU51" s="154"/>
      <c r="USW51" s="296"/>
      <c r="USY51" s="90"/>
      <c r="UTC51" s="154"/>
      <c r="UTE51" s="296"/>
      <c r="UTG51" s="90"/>
      <c r="UTK51" s="154"/>
      <c r="UTM51" s="296"/>
      <c r="UTO51" s="90"/>
      <c r="UTS51" s="154"/>
      <c r="UTU51" s="296"/>
      <c r="UTW51" s="90"/>
      <c r="UUA51" s="154"/>
      <c r="UUC51" s="296"/>
      <c r="UUE51" s="90"/>
      <c r="UUI51" s="154"/>
      <c r="UUK51" s="296"/>
      <c r="UUM51" s="90"/>
      <c r="UUQ51" s="154"/>
      <c r="UUS51" s="296"/>
      <c r="UUU51" s="90"/>
      <c r="UUY51" s="154"/>
      <c r="UVA51" s="296"/>
      <c r="UVC51" s="90"/>
      <c r="UVG51" s="154"/>
      <c r="UVI51" s="296"/>
      <c r="UVK51" s="90"/>
      <c r="UVO51" s="154"/>
      <c r="UVQ51" s="296"/>
      <c r="UVS51" s="90"/>
      <c r="UVW51" s="154"/>
      <c r="UVY51" s="296"/>
      <c r="UWA51" s="90"/>
      <c r="UWE51" s="154"/>
      <c r="UWG51" s="296"/>
      <c r="UWI51" s="90"/>
      <c r="UWM51" s="154"/>
      <c r="UWO51" s="296"/>
      <c r="UWQ51" s="90"/>
      <c r="UWU51" s="154"/>
      <c r="UWW51" s="296"/>
      <c r="UWY51" s="90"/>
      <c r="UXC51" s="154"/>
      <c r="UXE51" s="296"/>
      <c r="UXG51" s="90"/>
      <c r="UXK51" s="154"/>
      <c r="UXM51" s="296"/>
      <c r="UXO51" s="90"/>
      <c r="UXS51" s="154"/>
      <c r="UXU51" s="296"/>
      <c r="UXW51" s="90"/>
      <c r="UYA51" s="154"/>
      <c r="UYC51" s="296"/>
      <c r="UYE51" s="90"/>
      <c r="UYI51" s="154"/>
      <c r="UYK51" s="296"/>
      <c r="UYM51" s="90"/>
      <c r="UYQ51" s="154"/>
      <c r="UYS51" s="296"/>
      <c r="UYU51" s="90"/>
      <c r="UYY51" s="154"/>
      <c r="UZA51" s="296"/>
      <c r="UZC51" s="90"/>
      <c r="UZG51" s="154"/>
      <c r="UZI51" s="296"/>
      <c r="UZK51" s="90"/>
      <c r="UZO51" s="154"/>
      <c r="UZQ51" s="296"/>
      <c r="UZS51" s="90"/>
      <c r="UZW51" s="154"/>
      <c r="UZY51" s="296"/>
      <c r="VAA51" s="90"/>
      <c r="VAE51" s="154"/>
      <c r="VAG51" s="296"/>
      <c r="VAI51" s="90"/>
      <c r="VAM51" s="154"/>
      <c r="VAO51" s="296"/>
      <c r="VAQ51" s="90"/>
      <c r="VAU51" s="154"/>
      <c r="VAW51" s="296"/>
      <c r="VAY51" s="90"/>
      <c r="VBC51" s="154"/>
      <c r="VBE51" s="296"/>
      <c r="VBG51" s="90"/>
      <c r="VBK51" s="154"/>
      <c r="VBM51" s="296"/>
      <c r="VBO51" s="90"/>
      <c r="VBS51" s="154"/>
      <c r="VBU51" s="296"/>
      <c r="VBW51" s="90"/>
      <c r="VCA51" s="154"/>
      <c r="VCC51" s="296"/>
      <c r="VCE51" s="90"/>
      <c r="VCI51" s="154"/>
      <c r="VCK51" s="296"/>
      <c r="VCM51" s="90"/>
      <c r="VCQ51" s="154"/>
      <c r="VCS51" s="296"/>
      <c r="VCU51" s="90"/>
      <c r="VCY51" s="154"/>
      <c r="VDA51" s="296"/>
      <c r="VDC51" s="90"/>
      <c r="VDG51" s="154"/>
      <c r="VDI51" s="296"/>
      <c r="VDK51" s="90"/>
      <c r="VDO51" s="154"/>
      <c r="VDQ51" s="296"/>
      <c r="VDS51" s="90"/>
      <c r="VDW51" s="154"/>
      <c r="VDY51" s="296"/>
      <c r="VEA51" s="90"/>
      <c r="VEE51" s="154"/>
      <c r="VEG51" s="296"/>
      <c r="VEI51" s="90"/>
      <c r="VEM51" s="154"/>
      <c r="VEO51" s="296"/>
      <c r="VEQ51" s="90"/>
      <c r="VEU51" s="154"/>
      <c r="VEW51" s="296"/>
      <c r="VEY51" s="90"/>
      <c r="VFC51" s="154"/>
      <c r="VFE51" s="296"/>
      <c r="VFG51" s="90"/>
      <c r="VFK51" s="154"/>
      <c r="VFM51" s="296"/>
      <c r="VFO51" s="90"/>
      <c r="VFS51" s="154"/>
      <c r="VFU51" s="296"/>
      <c r="VFW51" s="90"/>
      <c r="VGA51" s="154"/>
      <c r="VGC51" s="296"/>
      <c r="VGE51" s="90"/>
      <c r="VGI51" s="154"/>
      <c r="VGK51" s="296"/>
      <c r="VGM51" s="90"/>
      <c r="VGQ51" s="154"/>
      <c r="VGS51" s="296"/>
      <c r="VGU51" s="90"/>
      <c r="VGY51" s="154"/>
      <c r="VHA51" s="296"/>
      <c r="VHC51" s="90"/>
      <c r="VHG51" s="154"/>
      <c r="VHI51" s="296"/>
      <c r="VHK51" s="90"/>
      <c r="VHO51" s="154"/>
      <c r="VHQ51" s="296"/>
      <c r="VHS51" s="90"/>
      <c r="VHW51" s="154"/>
      <c r="VHY51" s="296"/>
      <c r="VIA51" s="90"/>
      <c r="VIE51" s="154"/>
      <c r="VIG51" s="296"/>
      <c r="VII51" s="90"/>
      <c r="VIM51" s="154"/>
      <c r="VIO51" s="296"/>
      <c r="VIQ51" s="90"/>
      <c r="VIU51" s="154"/>
      <c r="VIW51" s="296"/>
      <c r="VIY51" s="90"/>
      <c r="VJC51" s="154"/>
      <c r="VJE51" s="296"/>
      <c r="VJG51" s="90"/>
      <c r="VJK51" s="154"/>
      <c r="VJM51" s="296"/>
      <c r="VJO51" s="90"/>
      <c r="VJS51" s="154"/>
      <c r="VJU51" s="296"/>
      <c r="VJW51" s="90"/>
      <c r="VKA51" s="154"/>
      <c r="VKC51" s="296"/>
      <c r="VKE51" s="90"/>
      <c r="VKI51" s="154"/>
      <c r="VKK51" s="296"/>
      <c r="VKM51" s="90"/>
      <c r="VKQ51" s="154"/>
      <c r="VKS51" s="296"/>
      <c r="VKU51" s="90"/>
      <c r="VKY51" s="154"/>
      <c r="VLA51" s="296"/>
      <c r="VLC51" s="90"/>
      <c r="VLG51" s="154"/>
      <c r="VLI51" s="296"/>
      <c r="VLK51" s="90"/>
      <c r="VLO51" s="154"/>
      <c r="VLQ51" s="296"/>
      <c r="VLS51" s="90"/>
      <c r="VLW51" s="154"/>
      <c r="VLY51" s="296"/>
      <c r="VMA51" s="90"/>
      <c r="VME51" s="154"/>
      <c r="VMG51" s="296"/>
      <c r="VMI51" s="90"/>
      <c r="VMM51" s="154"/>
      <c r="VMO51" s="296"/>
      <c r="VMQ51" s="90"/>
      <c r="VMU51" s="154"/>
      <c r="VMW51" s="296"/>
      <c r="VMY51" s="90"/>
      <c r="VNC51" s="154"/>
      <c r="VNE51" s="296"/>
      <c r="VNG51" s="90"/>
      <c r="VNK51" s="154"/>
      <c r="VNM51" s="296"/>
      <c r="VNO51" s="90"/>
      <c r="VNS51" s="154"/>
      <c r="VNU51" s="296"/>
      <c r="VNW51" s="90"/>
      <c r="VOA51" s="154"/>
      <c r="VOC51" s="296"/>
      <c r="VOE51" s="90"/>
      <c r="VOI51" s="154"/>
      <c r="VOK51" s="296"/>
      <c r="VOM51" s="90"/>
      <c r="VOQ51" s="154"/>
      <c r="VOS51" s="296"/>
      <c r="VOU51" s="90"/>
      <c r="VOY51" s="154"/>
      <c r="VPA51" s="296"/>
      <c r="VPC51" s="90"/>
      <c r="VPG51" s="154"/>
      <c r="VPI51" s="296"/>
      <c r="VPK51" s="90"/>
      <c r="VPO51" s="154"/>
      <c r="VPQ51" s="296"/>
      <c r="VPS51" s="90"/>
      <c r="VPW51" s="154"/>
      <c r="VPY51" s="296"/>
      <c r="VQA51" s="90"/>
      <c r="VQE51" s="154"/>
      <c r="VQG51" s="296"/>
      <c r="VQI51" s="90"/>
      <c r="VQM51" s="154"/>
      <c r="VQO51" s="296"/>
      <c r="VQQ51" s="90"/>
      <c r="VQU51" s="154"/>
      <c r="VQW51" s="296"/>
      <c r="VQY51" s="90"/>
      <c r="VRC51" s="154"/>
      <c r="VRE51" s="296"/>
      <c r="VRG51" s="90"/>
      <c r="VRK51" s="154"/>
      <c r="VRM51" s="296"/>
      <c r="VRO51" s="90"/>
      <c r="VRS51" s="154"/>
      <c r="VRU51" s="296"/>
      <c r="VRW51" s="90"/>
      <c r="VSA51" s="154"/>
      <c r="VSC51" s="296"/>
      <c r="VSE51" s="90"/>
      <c r="VSI51" s="154"/>
      <c r="VSK51" s="296"/>
      <c r="VSM51" s="90"/>
      <c r="VSQ51" s="154"/>
      <c r="VSS51" s="296"/>
      <c r="VSU51" s="90"/>
      <c r="VSY51" s="154"/>
      <c r="VTA51" s="296"/>
      <c r="VTC51" s="90"/>
      <c r="VTG51" s="154"/>
      <c r="VTI51" s="296"/>
      <c r="VTK51" s="90"/>
      <c r="VTO51" s="154"/>
      <c r="VTQ51" s="296"/>
      <c r="VTS51" s="90"/>
      <c r="VTW51" s="154"/>
      <c r="VTY51" s="296"/>
      <c r="VUA51" s="90"/>
      <c r="VUE51" s="154"/>
      <c r="VUG51" s="296"/>
      <c r="VUI51" s="90"/>
      <c r="VUM51" s="154"/>
      <c r="VUO51" s="296"/>
      <c r="VUQ51" s="90"/>
      <c r="VUU51" s="154"/>
      <c r="VUW51" s="296"/>
      <c r="VUY51" s="90"/>
      <c r="VVC51" s="154"/>
      <c r="VVE51" s="296"/>
      <c r="VVG51" s="90"/>
      <c r="VVK51" s="154"/>
      <c r="VVM51" s="296"/>
      <c r="VVO51" s="90"/>
      <c r="VVS51" s="154"/>
      <c r="VVU51" s="296"/>
      <c r="VVW51" s="90"/>
      <c r="VWA51" s="154"/>
      <c r="VWC51" s="296"/>
      <c r="VWE51" s="90"/>
      <c r="VWI51" s="154"/>
      <c r="VWK51" s="296"/>
      <c r="VWM51" s="90"/>
      <c r="VWQ51" s="154"/>
      <c r="VWS51" s="296"/>
      <c r="VWU51" s="90"/>
      <c r="VWY51" s="154"/>
      <c r="VXA51" s="296"/>
      <c r="VXC51" s="90"/>
      <c r="VXG51" s="154"/>
      <c r="VXI51" s="296"/>
      <c r="VXK51" s="90"/>
      <c r="VXO51" s="154"/>
      <c r="VXQ51" s="296"/>
      <c r="VXS51" s="90"/>
      <c r="VXW51" s="154"/>
      <c r="VXY51" s="296"/>
      <c r="VYA51" s="90"/>
      <c r="VYE51" s="154"/>
      <c r="VYG51" s="296"/>
      <c r="VYI51" s="90"/>
      <c r="VYM51" s="154"/>
      <c r="VYO51" s="296"/>
      <c r="VYQ51" s="90"/>
      <c r="VYU51" s="154"/>
      <c r="VYW51" s="296"/>
      <c r="VYY51" s="90"/>
      <c r="VZC51" s="154"/>
      <c r="VZE51" s="296"/>
      <c r="VZG51" s="90"/>
      <c r="VZK51" s="154"/>
      <c r="VZM51" s="296"/>
      <c r="VZO51" s="90"/>
      <c r="VZS51" s="154"/>
      <c r="VZU51" s="296"/>
      <c r="VZW51" s="90"/>
      <c r="WAA51" s="154"/>
      <c r="WAC51" s="296"/>
      <c r="WAE51" s="90"/>
      <c r="WAI51" s="154"/>
      <c r="WAK51" s="296"/>
      <c r="WAM51" s="90"/>
      <c r="WAQ51" s="154"/>
      <c r="WAS51" s="296"/>
      <c r="WAU51" s="90"/>
      <c r="WAY51" s="154"/>
      <c r="WBA51" s="296"/>
      <c r="WBC51" s="90"/>
      <c r="WBG51" s="154"/>
      <c r="WBI51" s="296"/>
      <c r="WBK51" s="90"/>
      <c r="WBO51" s="154"/>
      <c r="WBQ51" s="296"/>
      <c r="WBS51" s="90"/>
      <c r="WBW51" s="154"/>
      <c r="WBY51" s="296"/>
      <c r="WCA51" s="90"/>
      <c r="WCE51" s="154"/>
      <c r="WCG51" s="296"/>
      <c r="WCI51" s="90"/>
      <c r="WCM51" s="154"/>
      <c r="WCO51" s="296"/>
      <c r="WCQ51" s="90"/>
      <c r="WCU51" s="154"/>
      <c r="WCW51" s="296"/>
      <c r="WCY51" s="90"/>
      <c r="WDC51" s="154"/>
      <c r="WDE51" s="296"/>
      <c r="WDG51" s="90"/>
      <c r="WDK51" s="154"/>
      <c r="WDM51" s="296"/>
      <c r="WDO51" s="90"/>
      <c r="WDS51" s="154"/>
      <c r="WDU51" s="296"/>
      <c r="WDW51" s="90"/>
      <c r="WEA51" s="154"/>
      <c r="WEC51" s="296"/>
      <c r="WEE51" s="90"/>
      <c r="WEI51" s="154"/>
      <c r="WEK51" s="296"/>
      <c r="WEM51" s="90"/>
      <c r="WEQ51" s="154"/>
      <c r="WES51" s="296"/>
      <c r="WEU51" s="90"/>
      <c r="WEY51" s="154"/>
      <c r="WFA51" s="296"/>
      <c r="WFC51" s="90"/>
      <c r="WFG51" s="154"/>
      <c r="WFI51" s="296"/>
      <c r="WFK51" s="90"/>
      <c r="WFO51" s="154"/>
      <c r="WFQ51" s="296"/>
      <c r="WFS51" s="90"/>
      <c r="WFW51" s="154"/>
      <c r="WFY51" s="296"/>
      <c r="WGA51" s="90"/>
      <c r="WGE51" s="154"/>
      <c r="WGG51" s="296"/>
      <c r="WGI51" s="90"/>
      <c r="WGM51" s="154"/>
      <c r="WGO51" s="296"/>
      <c r="WGQ51" s="90"/>
      <c r="WGU51" s="154"/>
      <c r="WGW51" s="296"/>
      <c r="WGY51" s="90"/>
      <c r="WHC51" s="154"/>
      <c r="WHE51" s="296"/>
      <c r="WHG51" s="90"/>
      <c r="WHK51" s="154"/>
      <c r="WHM51" s="296"/>
      <c r="WHO51" s="90"/>
      <c r="WHS51" s="154"/>
      <c r="WHU51" s="296"/>
      <c r="WHW51" s="90"/>
      <c r="WIA51" s="154"/>
      <c r="WIC51" s="296"/>
      <c r="WIE51" s="90"/>
      <c r="WII51" s="154"/>
      <c r="WIK51" s="296"/>
      <c r="WIM51" s="90"/>
      <c r="WIQ51" s="154"/>
      <c r="WIS51" s="296"/>
      <c r="WIU51" s="90"/>
      <c r="WIY51" s="154"/>
      <c r="WJA51" s="296"/>
      <c r="WJC51" s="90"/>
      <c r="WJG51" s="154"/>
      <c r="WJI51" s="296"/>
      <c r="WJK51" s="90"/>
      <c r="WJO51" s="154"/>
      <c r="WJQ51" s="296"/>
      <c r="WJS51" s="90"/>
      <c r="WJW51" s="154"/>
      <c r="WJY51" s="296"/>
      <c r="WKA51" s="90"/>
      <c r="WKE51" s="154"/>
      <c r="WKG51" s="296"/>
      <c r="WKI51" s="90"/>
      <c r="WKM51" s="154"/>
      <c r="WKO51" s="296"/>
      <c r="WKQ51" s="90"/>
      <c r="WKU51" s="154"/>
      <c r="WKW51" s="296"/>
      <c r="WKY51" s="90"/>
      <c r="WLC51" s="154"/>
      <c r="WLE51" s="296"/>
      <c r="WLG51" s="90"/>
      <c r="WLK51" s="154"/>
      <c r="WLM51" s="296"/>
      <c r="WLO51" s="90"/>
      <c r="WLS51" s="154"/>
      <c r="WLU51" s="296"/>
      <c r="WLW51" s="90"/>
      <c r="WMA51" s="154"/>
      <c r="WMC51" s="296"/>
      <c r="WME51" s="90"/>
      <c r="WMI51" s="154"/>
      <c r="WMK51" s="296"/>
      <c r="WMM51" s="90"/>
      <c r="WMQ51" s="154"/>
      <c r="WMS51" s="296"/>
      <c r="WMU51" s="90"/>
      <c r="WMY51" s="154"/>
      <c r="WNA51" s="296"/>
      <c r="WNC51" s="90"/>
      <c r="WNG51" s="154"/>
      <c r="WNI51" s="296"/>
      <c r="WNK51" s="90"/>
      <c r="WNO51" s="154"/>
      <c r="WNQ51" s="296"/>
      <c r="WNS51" s="90"/>
      <c r="WNW51" s="154"/>
      <c r="WNY51" s="296"/>
      <c r="WOA51" s="90"/>
      <c r="WOE51" s="154"/>
      <c r="WOG51" s="296"/>
      <c r="WOI51" s="90"/>
      <c r="WOM51" s="154"/>
      <c r="WOO51" s="296"/>
      <c r="WOQ51" s="90"/>
      <c r="WOU51" s="154"/>
      <c r="WOW51" s="296"/>
      <c r="WOY51" s="90"/>
      <c r="WPC51" s="154"/>
      <c r="WPE51" s="296"/>
      <c r="WPG51" s="90"/>
      <c r="WPK51" s="154"/>
      <c r="WPM51" s="296"/>
      <c r="WPO51" s="90"/>
      <c r="WPS51" s="154"/>
      <c r="WPU51" s="296"/>
      <c r="WPW51" s="90"/>
      <c r="WQA51" s="154"/>
      <c r="WQC51" s="296"/>
      <c r="WQE51" s="90"/>
      <c r="WQI51" s="154"/>
      <c r="WQK51" s="296"/>
      <c r="WQM51" s="90"/>
      <c r="WQQ51" s="154"/>
      <c r="WQS51" s="296"/>
      <c r="WQU51" s="90"/>
      <c r="WQY51" s="154"/>
      <c r="WRA51" s="296"/>
      <c r="WRC51" s="90"/>
      <c r="WRG51" s="154"/>
      <c r="WRI51" s="296"/>
      <c r="WRK51" s="90"/>
      <c r="WRO51" s="154"/>
      <c r="WRQ51" s="296"/>
      <c r="WRS51" s="90"/>
      <c r="WRW51" s="154"/>
      <c r="WRY51" s="296"/>
      <c r="WSA51" s="90"/>
      <c r="WSE51" s="154"/>
      <c r="WSG51" s="296"/>
      <c r="WSI51" s="90"/>
      <c r="WSM51" s="154"/>
      <c r="WSO51" s="296"/>
      <c r="WSQ51" s="90"/>
      <c r="WSU51" s="154"/>
      <c r="WSW51" s="296"/>
      <c r="WSY51" s="90"/>
      <c r="WTC51" s="154"/>
      <c r="WTE51" s="296"/>
      <c r="WTG51" s="90"/>
      <c r="WTK51" s="154"/>
      <c r="WTM51" s="296"/>
      <c r="WTO51" s="90"/>
      <c r="WTS51" s="154"/>
      <c r="WTU51" s="296"/>
      <c r="WTW51" s="90"/>
      <c r="WUA51" s="154"/>
      <c r="WUC51" s="296"/>
      <c r="WUE51" s="90"/>
      <c r="WUI51" s="154"/>
      <c r="WUK51" s="296"/>
      <c r="WUM51" s="90"/>
      <c r="WUQ51" s="154"/>
      <c r="WUS51" s="296"/>
      <c r="WUU51" s="90"/>
      <c r="WUY51" s="154"/>
      <c r="WVA51" s="296"/>
      <c r="WVC51" s="90"/>
      <c r="WVG51" s="154"/>
      <c r="WVI51" s="296"/>
      <c r="WVK51" s="90"/>
      <c r="WVO51" s="154"/>
      <c r="WVQ51" s="296"/>
      <c r="WVS51" s="90"/>
      <c r="WVW51" s="154"/>
      <c r="WVY51" s="296"/>
      <c r="WWA51" s="90"/>
      <c r="WWE51" s="154"/>
      <c r="WWG51" s="296"/>
      <c r="WWI51" s="90"/>
      <c r="WWM51" s="154"/>
      <c r="WWO51" s="296"/>
      <c r="WWQ51" s="90"/>
      <c r="WWU51" s="154"/>
      <c r="WWW51" s="296"/>
      <c r="WWY51" s="90"/>
      <c r="WXC51" s="154"/>
      <c r="WXE51" s="296"/>
      <c r="WXG51" s="90"/>
      <c r="WXK51" s="154"/>
      <c r="WXM51" s="296"/>
      <c r="WXO51" s="90"/>
      <c r="WXS51" s="154"/>
      <c r="WXU51" s="296"/>
      <c r="WXW51" s="90"/>
      <c r="WYA51" s="154"/>
      <c r="WYC51" s="296"/>
      <c r="WYE51" s="90"/>
      <c r="WYI51" s="154"/>
      <c r="WYK51" s="296"/>
      <c r="WYM51" s="90"/>
      <c r="WYQ51" s="154"/>
      <c r="WYS51" s="296"/>
      <c r="WYU51" s="90"/>
      <c r="WYY51" s="154"/>
      <c r="WZA51" s="296"/>
      <c r="WZC51" s="90"/>
      <c r="WZG51" s="154"/>
      <c r="WZI51" s="296"/>
      <c r="WZK51" s="90"/>
      <c r="WZO51" s="154"/>
      <c r="WZQ51" s="296"/>
      <c r="WZS51" s="90"/>
      <c r="WZW51" s="154"/>
      <c r="WZY51" s="296"/>
      <c r="XAA51" s="90"/>
      <c r="XAE51" s="154"/>
      <c r="XAG51" s="296"/>
      <c r="XAI51" s="90"/>
      <c r="XAM51" s="154"/>
      <c r="XAO51" s="296"/>
      <c r="XAQ51" s="90"/>
      <c r="XAU51" s="154"/>
      <c r="XAW51" s="296"/>
      <c r="XAY51" s="90"/>
      <c r="XBC51" s="154"/>
      <c r="XBE51" s="296"/>
      <c r="XBG51" s="90"/>
      <c r="XBK51" s="154"/>
      <c r="XBM51" s="296"/>
      <c r="XBO51" s="90"/>
      <c r="XBS51" s="154"/>
      <c r="XBU51" s="296"/>
      <c r="XBW51" s="90"/>
      <c r="XCA51" s="154"/>
      <c r="XCC51" s="296"/>
      <c r="XCE51" s="90"/>
      <c r="XCI51" s="154"/>
      <c r="XCK51" s="296"/>
      <c r="XCM51" s="90"/>
      <c r="XCQ51" s="154"/>
      <c r="XCS51" s="296"/>
      <c r="XCU51" s="90"/>
      <c r="XCY51" s="154"/>
      <c r="XDA51" s="296"/>
      <c r="XDC51" s="90"/>
      <c r="XDG51" s="154"/>
      <c r="XDI51" s="296"/>
      <c r="XDK51" s="90"/>
      <c r="XDO51" s="154"/>
      <c r="XDQ51" s="296"/>
      <c r="XDS51" s="90"/>
      <c r="XDW51" s="154"/>
      <c r="XDY51" s="296"/>
      <c r="XEA51" s="90"/>
      <c r="XEE51" s="154"/>
      <c r="XEG51" s="296"/>
      <c r="XEI51" s="90"/>
      <c r="XEM51" s="154"/>
      <c r="XEO51" s="296"/>
      <c r="XEQ51" s="90"/>
      <c r="XEU51" s="154"/>
      <c r="XEW51" s="296"/>
      <c r="XEY51" s="90"/>
      <c r="XFC51" s="154"/>
    </row>
    <row r="52" spans="1:1023 1025:2047 2049:3071 3073:4095 4097:5119 5121:6143 6145:7167 7169:8191 8193:9215 9217:10239 10241:11263 11265:12287 12289:13311 13313:14335 14337:15359 15361:16383" ht="12" customHeight="1" thickBot="1" x14ac:dyDescent="0.3">
      <c r="A52" s="296"/>
      <c r="B52" s="324" t="s">
        <v>348</v>
      </c>
      <c r="C52" s="308">
        <f>'Costs Detail'!C186</f>
        <v>0</v>
      </c>
      <c r="D52" s="90"/>
      <c r="E52" s="234"/>
      <c r="F52" s="234"/>
      <c r="G52" s="308">
        <f>'Costs Detail'!G186</f>
        <v>0</v>
      </c>
      <c r="H52" s="154"/>
      <c r="I52" s="308">
        <f>'Costs Detail'!H186</f>
        <v>0</v>
      </c>
    </row>
    <row r="53" spans="1:1023 1025:2047 2049:3071 3073:4095 4097:5119 5121:6143 6145:7167 7169:8191 8193:9215 9217:10239 10241:11263 11265:12287 12289:13311 13313:14335 14337:15359 15361:16383" ht="12" customHeight="1" thickTop="1" x14ac:dyDescent="0.25">
      <c r="B53" s="322"/>
      <c r="C53" s="154"/>
      <c r="E53" s="39"/>
      <c r="F53" s="323"/>
      <c r="G53" s="323"/>
    </row>
    <row r="54" spans="1:1023 1025:2047 2049:3071 3073:4095 4097:5119 5121:6143 6145:7167 7169:8191 8193:9215 9217:10239 10241:11263 11265:12287 12289:13311 13313:14335 14337:15359 15361:16383" ht="12" customHeight="1" x14ac:dyDescent="0.25">
      <c r="A54" s="61"/>
      <c r="B54" s="281"/>
      <c r="C54" s="282"/>
      <c r="D54" s="61"/>
      <c r="E54" s="62"/>
      <c r="F54" s="153"/>
      <c r="G54" s="153"/>
      <c r="H54" s="61"/>
      <c r="I54" s="61"/>
    </row>
    <row r="55" spans="1:1023 1025:2047 2049:3071 3073:4095 4097:5119 5121:6143 6145:7167 7169:8191 8193:9215 9217:10239 10241:11263 11265:12287 12289:13311 13313:14335 14337:15359 15361:16383" ht="12" customHeight="1" x14ac:dyDescent="0.25">
      <c r="A55" s="61"/>
      <c r="B55" s="281"/>
      <c r="C55" s="282"/>
      <c r="D55" s="61"/>
      <c r="E55" s="62"/>
      <c r="F55" s="153"/>
      <c r="G55" s="153"/>
      <c r="H55" s="61"/>
      <c r="I55" s="61"/>
    </row>
    <row r="56" spans="1:1023 1025:2047 2049:3071 3073:4095 4097:5119 5121:6143 6145:7167 7169:8191 8193:9215 9217:10239 10241:11263 11265:12287 12289:13311 13313:14335 14337:15359 15361:16383" ht="12" customHeight="1" x14ac:dyDescent="0.25">
      <c r="A56" s="61"/>
      <c r="B56" s="281"/>
      <c r="C56" s="282"/>
      <c r="D56" s="61"/>
      <c r="E56" s="62"/>
      <c r="F56" s="153"/>
      <c r="G56" s="153"/>
      <c r="H56" s="61"/>
      <c r="I56" s="61"/>
    </row>
    <row r="57" spans="1:1023 1025:2047 2049:3071 3073:4095 4097:5119 5121:6143 6145:7167 7169:8191 8193:9215 9217:10239 10241:11263 11265:12287 12289:13311 13313:14335 14337:15359 15361:16383" ht="12.5" x14ac:dyDescent="0.25">
      <c r="A57" s="280"/>
      <c r="B57" s="283"/>
      <c r="C57" s="283"/>
      <c r="D57" s="61"/>
      <c r="E57" s="400"/>
      <c r="F57" s="284"/>
      <c r="G57" s="153"/>
      <c r="H57" s="61"/>
      <c r="I57" s="61"/>
    </row>
    <row r="58" spans="1:1023 1025:2047 2049:3071 3073:4095 4097:5119 5121:6143 6145:7167 7169:8191 8193:9215 9217:10239 10241:11263 11265:12287 12289:13311 13313:14335 14337:15359 15361:16383" x14ac:dyDescent="0.25">
      <c r="B58" s="61" t="s">
        <v>235</v>
      </c>
      <c r="C58" s="275"/>
      <c r="D58" s="151"/>
      <c r="E58" s="61" t="s">
        <v>241</v>
      </c>
      <c r="F58" s="61"/>
      <c r="G58" s="61"/>
      <c r="H58" s="61"/>
      <c r="I58" s="61"/>
    </row>
    <row r="59" spans="1:1023 1025:2047 2049:3071 3073:4095 4097:5119 5121:6143 6145:7167 7169:8191 8193:9215 9217:10239 10241:11263 11265:12287 12289:13311 13313:14335 14337:15359 15361:16383" x14ac:dyDescent="0.25">
      <c r="B59" s="61"/>
      <c r="C59" s="61"/>
      <c r="D59" s="61"/>
      <c r="E59" s="61"/>
      <c r="F59" s="61"/>
      <c r="G59" s="61"/>
      <c r="H59" s="61"/>
      <c r="I59" s="61"/>
    </row>
    <row r="63" spans="1:1023 1025:2047 2049:3071 3073:4095 4097:5119 5121:6143 6145:7167 7169:8191 8193:9215 9217:10239 10241:11263 11265:12287 12289:13311 13313:14335 14337:15359 15361:16383" ht="12.75" customHeight="1" x14ac:dyDescent="0.25"/>
    <row r="64" spans="1:1023 1025:2047 2049:3071 3073:4095 4097:5119 5121:6143 6145:7167 7169:8191 8193:9215 9217:10239 10241:11263 11265:12287 12289:13311 13313:14335 14337:15359 15361:16383" x14ac:dyDescent="0.25">
      <c r="A64" s="50"/>
      <c r="B64" s="50"/>
      <c r="C64" s="50"/>
      <c r="D64" s="50"/>
      <c r="E64" s="50"/>
      <c r="F64" s="50"/>
      <c r="G64" s="50"/>
      <c r="H64" s="50"/>
      <c r="I64" s="50"/>
    </row>
  </sheetData>
  <sheetProtection algorithmName="SHA-512" hashValue="8TGyBpsL96L5ZIobjwVTDS+YjWz2q9DX5JHpw/Jmq0Q84qK13kjeszO185J6148xHC5e1cWi6MOCeTgTWJ+kRg==" saltValue="QU8YDEnjCU4x4Y++wWReSw==" spinCount="100000" sheet="1" selectLockedCells="1"/>
  <mergeCells count="1">
    <mergeCell ref="B46:I46"/>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showGridLines="0" zoomScale="70" zoomScaleNormal="70" workbookViewId="0">
      <selection activeCell="F53" sqref="F53"/>
    </sheetView>
  </sheetViews>
  <sheetFormatPr defaultColWidth="11.453125" defaultRowHeight="11.5" x14ac:dyDescent="0.25"/>
  <cols>
    <col min="1" max="1" width="5.1796875" style="1" customWidth="1"/>
    <col min="2" max="2" width="45.453125" style="1" customWidth="1"/>
    <col min="3" max="4" width="11.7265625" style="1" customWidth="1"/>
    <col min="5" max="5" width="7.7265625" style="1" customWidth="1"/>
    <col min="6" max="11" width="11.7265625" style="1" customWidth="1"/>
    <col min="12" max="12" width="6" style="1" customWidth="1"/>
    <col min="13" max="16" width="11.7265625" style="1" customWidth="1"/>
    <col min="17" max="18" width="13.1796875" style="1" bestFit="1" customWidth="1"/>
    <col min="19" max="19" width="10.1796875" style="1" bestFit="1" customWidth="1"/>
    <col min="20" max="20" width="11.81640625" style="1" bestFit="1" customWidth="1"/>
    <col min="21" max="16384" width="11.453125" style="1"/>
  </cols>
  <sheetData>
    <row r="1" spans="1:18" x14ac:dyDescent="0.25">
      <c r="A1" s="108"/>
      <c r="B1" s="108"/>
      <c r="C1" s="108"/>
      <c r="D1" s="108"/>
      <c r="E1" s="108"/>
      <c r="F1" s="108"/>
      <c r="G1" s="108"/>
      <c r="H1" s="108"/>
      <c r="I1" s="108"/>
      <c r="J1" s="108"/>
      <c r="K1" s="108"/>
      <c r="L1" s="108"/>
      <c r="M1" s="108"/>
      <c r="N1" s="108"/>
      <c r="O1" s="108"/>
      <c r="P1" s="108"/>
    </row>
    <row r="2" spans="1:18" ht="12.75" customHeight="1" x14ac:dyDescent="0.3">
      <c r="N2" s="67"/>
      <c r="O2" s="67"/>
      <c r="P2" s="67"/>
    </row>
    <row r="3" spans="1:18" ht="12.75" customHeight="1" x14ac:dyDescent="0.3">
      <c r="N3" s="104"/>
      <c r="O3" s="67"/>
      <c r="P3" s="67" t="s">
        <v>343</v>
      </c>
    </row>
    <row r="4" spans="1:18" ht="12.75" customHeight="1" x14ac:dyDescent="0.3">
      <c r="N4" s="67"/>
      <c r="O4" s="67"/>
      <c r="P4" s="67" t="s">
        <v>344</v>
      </c>
    </row>
    <row r="5" spans="1:18" ht="12.75" customHeight="1" x14ac:dyDescent="0.3">
      <c r="N5" s="104"/>
      <c r="O5" s="67"/>
      <c r="P5" s="67" t="s">
        <v>222</v>
      </c>
    </row>
    <row r="6" spans="1:18" ht="12.75" customHeight="1" x14ac:dyDescent="0.3">
      <c r="N6" s="67"/>
      <c r="O6" s="67"/>
      <c r="P6" s="67" t="s">
        <v>239</v>
      </c>
    </row>
    <row r="7" spans="1:18" s="8" customFormat="1" ht="15" customHeight="1" x14ac:dyDescent="0.3">
      <c r="E7" s="67" t="s">
        <v>337</v>
      </c>
      <c r="F7" s="105">
        <f>'Costs Detail'!G3</f>
        <v>0</v>
      </c>
      <c r="G7" s="106"/>
      <c r="H7" s="106"/>
      <c r="I7" s="299"/>
    </row>
    <row r="8" spans="1:18" s="8" customFormat="1" ht="15" customHeight="1" x14ac:dyDescent="0.3">
      <c r="E8" s="67" t="s">
        <v>224</v>
      </c>
      <c r="F8" s="105">
        <f>'Costs Detail'!G4</f>
        <v>0</v>
      </c>
      <c r="G8" s="107"/>
      <c r="H8" s="107"/>
      <c r="I8" s="300"/>
    </row>
    <row r="9" spans="1:18" s="8" customFormat="1" ht="15" customHeight="1" x14ac:dyDescent="0.3">
      <c r="E9" s="67" t="s">
        <v>225</v>
      </c>
      <c r="F9" s="105">
        <f>'Costs Detail'!G5</f>
        <v>0</v>
      </c>
      <c r="G9" s="107"/>
      <c r="H9" s="107"/>
      <c r="I9" s="300"/>
    </row>
    <row r="10" spans="1:18" s="8" customFormat="1" ht="15" customHeight="1" x14ac:dyDescent="0.3">
      <c r="E10" s="67" t="s">
        <v>40</v>
      </c>
      <c r="F10" s="105">
        <f>'Costs Detail'!G6</f>
        <v>0</v>
      </c>
      <c r="G10" s="107"/>
      <c r="H10" s="107"/>
      <c r="I10" s="301"/>
    </row>
    <row r="11" spans="1:18" s="8" customFormat="1" ht="15.75" customHeight="1" x14ac:dyDescent="0.3">
      <c r="B11" s="67"/>
      <c r="C11" s="81"/>
      <c r="D11" s="81"/>
      <c r="E11" s="81"/>
      <c r="F11" s="81"/>
    </row>
    <row r="12" spans="1:18" s="131" customFormat="1" ht="12.75" customHeight="1" x14ac:dyDescent="0.25">
      <c r="A12" s="132"/>
      <c r="B12" s="132"/>
      <c r="C12" s="132"/>
      <c r="D12" s="132"/>
      <c r="F12" s="425" t="s">
        <v>59</v>
      </c>
      <c r="G12" s="424"/>
      <c r="H12" s="426"/>
      <c r="I12" s="424" t="s">
        <v>60</v>
      </c>
      <c r="J12" s="424"/>
      <c r="K12" s="423"/>
      <c r="M12" s="421" t="s">
        <v>162</v>
      </c>
      <c r="N12" s="422"/>
      <c r="O12" s="423" t="s">
        <v>163</v>
      </c>
      <c r="P12" s="421"/>
    </row>
    <row r="13" spans="1:18" s="139" customFormat="1" ht="27" customHeight="1" x14ac:dyDescent="0.25">
      <c r="A13" s="133" t="s">
        <v>41</v>
      </c>
      <c r="B13" s="137" t="s">
        <v>0</v>
      </c>
      <c r="C13" s="134" t="s">
        <v>32</v>
      </c>
      <c r="D13" s="135" t="s">
        <v>34</v>
      </c>
      <c r="E13" s="136"/>
      <c r="F13" s="337" t="s">
        <v>61</v>
      </c>
      <c r="G13" s="337" t="s">
        <v>62</v>
      </c>
      <c r="H13" s="338" t="s">
        <v>63</v>
      </c>
      <c r="I13" s="339" t="s">
        <v>61</v>
      </c>
      <c r="J13" s="337" t="s">
        <v>62</v>
      </c>
      <c r="K13" s="337" t="s">
        <v>63</v>
      </c>
      <c r="L13" s="138"/>
      <c r="M13" s="337" t="s">
        <v>80</v>
      </c>
      <c r="N13" s="338" t="s">
        <v>165</v>
      </c>
      <c r="O13" s="339" t="s">
        <v>80</v>
      </c>
      <c r="P13" s="337" t="s">
        <v>165</v>
      </c>
      <c r="Q13" s="138"/>
      <c r="R13" s="138"/>
    </row>
    <row r="14" spans="1:18" s="11" customFormat="1" ht="12" customHeight="1" x14ac:dyDescent="0.2">
      <c r="A14" s="68">
        <v>1</v>
      </c>
      <c r="B14" s="69" t="s">
        <v>2</v>
      </c>
      <c r="C14" s="87">
        <f>'Costs Detail'!C19</f>
        <v>0</v>
      </c>
      <c r="D14" s="246">
        <f>'Costs Detail'!G19</f>
        <v>0</v>
      </c>
      <c r="E14" s="56"/>
      <c r="F14" s="70">
        <f>'Costs Detail'!R19</f>
        <v>0</v>
      </c>
      <c r="G14" s="70">
        <f>'Costs Detail'!S19</f>
        <v>0</v>
      </c>
      <c r="H14" s="82">
        <f>'Costs Detail'!T19</f>
        <v>0</v>
      </c>
      <c r="I14" s="71">
        <f>'Costs Detail'!U19</f>
        <v>0</v>
      </c>
      <c r="J14" s="70">
        <f>'Costs Detail'!V19</f>
        <v>0</v>
      </c>
      <c r="K14" s="70">
        <f>'Costs Detail'!W19</f>
        <v>0</v>
      </c>
      <c r="M14" s="70">
        <f>'Costs Detail'!Y19</f>
        <v>0</v>
      </c>
      <c r="N14" s="82">
        <f>'Costs Detail'!Z19</f>
        <v>0</v>
      </c>
      <c r="O14" s="71">
        <f>'Costs Detail'!AA19</f>
        <v>0</v>
      </c>
      <c r="P14" s="70">
        <f>'Costs Detail'!AB19</f>
        <v>0</v>
      </c>
    </row>
    <row r="15" spans="1:18" s="11" customFormat="1" ht="12" customHeight="1" x14ac:dyDescent="0.2">
      <c r="A15" s="68">
        <v>2</v>
      </c>
      <c r="B15" s="69" t="s">
        <v>4</v>
      </c>
      <c r="C15" s="87">
        <f>'Costs Detail'!C29</f>
        <v>0</v>
      </c>
      <c r="D15" s="246">
        <f>'Costs Detail'!G29</f>
        <v>0</v>
      </c>
      <c r="E15" s="56"/>
      <c r="F15" s="70">
        <f>'Costs Detail'!R29</f>
        <v>0</v>
      </c>
      <c r="G15" s="70">
        <f>'Costs Detail'!S29</f>
        <v>0</v>
      </c>
      <c r="H15" s="82">
        <f>'Costs Detail'!T29</f>
        <v>0</v>
      </c>
      <c r="I15" s="71">
        <f>'Costs Detail'!U29</f>
        <v>0</v>
      </c>
      <c r="J15" s="70">
        <f>'Costs Detail'!V29</f>
        <v>0</v>
      </c>
      <c r="K15" s="70">
        <f>'Costs Detail'!W29</f>
        <v>0</v>
      </c>
      <c r="M15" s="70">
        <f>'Costs Detail'!Y29</f>
        <v>0</v>
      </c>
      <c r="N15" s="82">
        <f>'Costs Detail'!Z29</f>
        <v>0</v>
      </c>
      <c r="O15" s="71">
        <f>'Costs Detail'!AA29</f>
        <v>0</v>
      </c>
      <c r="P15" s="70">
        <f>'Costs Detail'!AB29</f>
        <v>0</v>
      </c>
    </row>
    <row r="16" spans="1:18" s="11" customFormat="1" ht="12" customHeight="1" x14ac:dyDescent="0.2">
      <c r="A16" s="68">
        <v>3</v>
      </c>
      <c r="B16" s="69" t="s">
        <v>6</v>
      </c>
      <c r="C16" s="87">
        <f>'Costs Detail'!C37</f>
        <v>0</v>
      </c>
      <c r="D16" s="246">
        <f>'Costs Detail'!G37</f>
        <v>0</v>
      </c>
      <c r="E16" s="56"/>
      <c r="F16" s="70">
        <f>'Costs Detail'!R37</f>
        <v>0</v>
      </c>
      <c r="G16" s="70">
        <f>'Costs Detail'!S37</f>
        <v>0</v>
      </c>
      <c r="H16" s="82">
        <f>'Costs Detail'!T37</f>
        <v>0</v>
      </c>
      <c r="I16" s="71">
        <f>'Costs Detail'!U37</f>
        <v>0</v>
      </c>
      <c r="J16" s="70">
        <f>'Costs Detail'!V37</f>
        <v>0</v>
      </c>
      <c r="K16" s="70">
        <f>'Costs Detail'!W37</f>
        <v>0</v>
      </c>
      <c r="M16" s="70">
        <f>'Costs Detail'!Y37</f>
        <v>0</v>
      </c>
      <c r="N16" s="82">
        <f>'Costs Detail'!Z37</f>
        <v>0</v>
      </c>
      <c r="O16" s="71">
        <f>'Costs Detail'!AA37</f>
        <v>0</v>
      </c>
      <c r="P16" s="70">
        <f>'Costs Detail'!AB37</f>
        <v>0</v>
      </c>
    </row>
    <row r="17" spans="1:16" s="74" customFormat="1" ht="12" customHeight="1" x14ac:dyDescent="0.25">
      <c r="A17" s="72"/>
      <c r="B17" s="73" t="s">
        <v>217</v>
      </c>
      <c r="C17" s="257">
        <f>SUM(C14:C16)</f>
        <v>0</v>
      </c>
      <c r="D17" s="256">
        <f>SUM(D14:D16)</f>
        <v>0</v>
      </c>
      <c r="E17" s="57"/>
      <c r="F17" s="260">
        <f t="shared" ref="F17:K17" si="0">SUM(F14:F16)</f>
        <v>0</v>
      </c>
      <c r="G17" s="260">
        <f t="shared" si="0"/>
        <v>0</v>
      </c>
      <c r="H17" s="261">
        <f t="shared" si="0"/>
        <v>0</v>
      </c>
      <c r="I17" s="262">
        <f t="shared" si="0"/>
        <v>0</v>
      </c>
      <c r="J17" s="260">
        <f t="shared" si="0"/>
        <v>0</v>
      </c>
      <c r="K17" s="260">
        <f t="shared" si="0"/>
        <v>0</v>
      </c>
      <c r="M17" s="260">
        <f>SUM(M14:M16)</f>
        <v>0</v>
      </c>
      <c r="N17" s="261">
        <f>SUM(N14:N16)</f>
        <v>0</v>
      </c>
      <c r="O17" s="262">
        <f>SUM(O14:O16)</f>
        <v>0</v>
      </c>
      <c r="P17" s="260">
        <f>SUM(P14:P16)</f>
        <v>0</v>
      </c>
    </row>
    <row r="18" spans="1:16" s="11" customFormat="1" ht="6" customHeight="1" x14ac:dyDescent="0.2">
      <c r="A18" s="75"/>
      <c r="C18" s="142"/>
      <c r="D18" s="58"/>
      <c r="E18" s="58"/>
      <c r="I18" s="140"/>
      <c r="O18" s="140"/>
    </row>
    <row r="19" spans="1:16" s="11" customFormat="1" ht="12" customHeight="1" x14ac:dyDescent="0.2">
      <c r="A19" s="68">
        <v>4</v>
      </c>
      <c r="B19" s="69" t="s">
        <v>178</v>
      </c>
      <c r="C19" s="87">
        <f>'Costs Detail'!C52</f>
        <v>0</v>
      </c>
      <c r="D19" s="246">
        <f>'Costs Detail'!G52</f>
        <v>0</v>
      </c>
      <c r="E19" s="56"/>
      <c r="F19" s="70">
        <f>'Costs Detail'!R52</f>
        <v>0</v>
      </c>
      <c r="G19" s="70">
        <f>'Costs Detail'!S52</f>
        <v>0</v>
      </c>
      <c r="H19" s="82">
        <f>'Costs Detail'!T52</f>
        <v>0</v>
      </c>
      <c r="I19" s="71">
        <f>'Costs Detail'!U52</f>
        <v>0</v>
      </c>
      <c r="J19" s="70">
        <f>'Costs Detail'!V52</f>
        <v>0</v>
      </c>
      <c r="K19" s="70">
        <f>'Costs Detail'!W52</f>
        <v>0</v>
      </c>
      <c r="M19" s="70">
        <f>'Costs Detail'!Y52</f>
        <v>0</v>
      </c>
      <c r="N19" s="82">
        <f>'Costs Detail'!Z52</f>
        <v>0</v>
      </c>
      <c r="O19" s="71">
        <f>'Costs Detail'!AA52</f>
        <v>0</v>
      </c>
      <c r="P19" s="70">
        <f>'Costs Detail'!AB52</f>
        <v>0</v>
      </c>
    </row>
    <row r="20" spans="1:16" s="11" customFormat="1" ht="12" customHeight="1" x14ac:dyDescent="0.2">
      <c r="A20" s="68">
        <v>5</v>
      </c>
      <c r="B20" s="69" t="s">
        <v>10</v>
      </c>
      <c r="C20" s="87">
        <f>'Costs Detail'!C66</f>
        <v>0</v>
      </c>
      <c r="D20" s="246">
        <f>'Costs Detail'!G66</f>
        <v>0</v>
      </c>
      <c r="E20" s="56"/>
      <c r="F20" s="70">
        <f>'Costs Detail'!R66</f>
        <v>0</v>
      </c>
      <c r="G20" s="70">
        <f>'Costs Detail'!S66</f>
        <v>0</v>
      </c>
      <c r="H20" s="82">
        <f>'Costs Detail'!T66</f>
        <v>0</v>
      </c>
      <c r="I20" s="71">
        <f>'Costs Detail'!U66</f>
        <v>0</v>
      </c>
      <c r="J20" s="70">
        <f>'Costs Detail'!V66</f>
        <v>0</v>
      </c>
      <c r="K20" s="70">
        <f>'Costs Detail'!W66</f>
        <v>0</v>
      </c>
      <c r="M20" s="70">
        <f>'Costs Detail'!Y66</f>
        <v>0</v>
      </c>
      <c r="N20" s="82">
        <f>'Costs Detail'!Z66</f>
        <v>0</v>
      </c>
      <c r="O20" s="71">
        <f>'Costs Detail'!AA66</f>
        <v>0</v>
      </c>
      <c r="P20" s="70">
        <f>'Costs Detail'!AB66</f>
        <v>0</v>
      </c>
    </row>
    <row r="21" spans="1:16" s="11" customFormat="1" ht="12" customHeight="1" x14ac:dyDescent="0.2">
      <c r="A21" s="68">
        <v>6</v>
      </c>
      <c r="B21" s="69" t="s">
        <v>12</v>
      </c>
      <c r="C21" s="87">
        <f>'Costs Detail'!C76</f>
        <v>0</v>
      </c>
      <c r="D21" s="246">
        <f>'Costs Detail'!G76</f>
        <v>0</v>
      </c>
      <c r="E21" s="56"/>
      <c r="F21" s="70">
        <f>'Costs Detail'!R76</f>
        <v>0</v>
      </c>
      <c r="G21" s="70">
        <f>'Costs Detail'!S76</f>
        <v>0</v>
      </c>
      <c r="H21" s="82">
        <f>'Costs Detail'!T76</f>
        <v>0</v>
      </c>
      <c r="I21" s="71">
        <f>'Costs Detail'!U76</f>
        <v>0</v>
      </c>
      <c r="J21" s="70">
        <f>'Costs Detail'!V76</f>
        <v>0</v>
      </c>
      <c r="K21" s="70">
        <f>'Costs Detail'!W76</f>
        <v>0</v>
      </c>
      <c r="M21" s="70">
        <f>'Costs Detail'!Y76</f>
        <v>0</v>
      </c>
      <c r="N21" s="82">
        <f>'Costs Detail'!Z76</f>
        <v>0</v>
      </c>
      <c r="O21" s="71">
        <f>'Costs Detail'!AA76</f>
        <v>0</v>
      </c>
      <c r="P21" s="70">
        <f>'Costs Detail'!AB76</f>
        <v>0</v>
      </c>
    </row>
    <row r="22" spans="1:16" s="11" customFormat="1" ht="12" customHeight="1" x14ac:dyDescent="0.2">
      <c r="A22" s="68">
        <v>7</v>
      </c>
      <c r="B22" s="69" t="s">
        <v>36</v>
      </c>
      <c r="C22" s="87">
        <f>'Costs Detail'!C88</f>
        <v>0</v>
      </c>
      <c r="D22" s="246">
        <f>'Costs Detail'!G88</f>
        <v>0</v>
      </c>
      <c r="E22" s="56"/>
      <c r="F22" s="70">
        <f>'Costs Detail'!R88</f>
        <v>0</v>
      </c>
      <c r="G22" s="70">
        <f>'Costs Detail'!S88</f>
        <v>0</v>
      </c>
      <c r="H22" s="82">
        <f>'Costs Detail'!T88</f>
        <v>0</v>
      </c>
      <c r="I22" s="71">
        <f>'Costs Detail'!U88</f>
        <v>0</v>
      </c>
      <c r="J22" s="70">
        <f>'Costs Detail'!V88</f>
        <v>0</v>
      </c>
      <c r="K22" s="70">
        <f>'Costs Detail'!W88</f>
        <v>0</v>
      </c>
      <c r="M22" s="70">
        <f>'Costs Detail'!Y88</f>
        <v>0</v>
      </c>
      <c r="N22" s="82">
        <f>'Costs Detail'!Z88</f>
        <v>0</v>
      </c>
      <c r="O22" s="71">
        <f>'Costs Detail'!AA88</f>
        <v>0</v>
      </c>
      <c r="P22" s="70">
        <f>'Costs Detail'!AB88</f>
        <v>0</v>
      </c>
    </row>
    <row r="23" spans="1:16" s="11" customFormat="1" ht="12" customHeight="1" x14ac:dyDescent="0.2">
      <c r="A23" s="68">
        <v>8</v>
      </c>
      <c r="B23" s="69" t="s">
        <v>19</v>
      </c>
      <c r="C23" s="87">
        <f>'Costs Detail'!C95</f>
        <v>0</v>
      </c>
      <c r="D23" s="246">
        <f>'Costs Detail'!G95</f>
        <v>0</v>
      </c>
      <c r="E23" s="56"/>
      <c r="F23" s="70">
        <f>'Costs Detail'!R95</f>
        <v>0</v>
      </c>
      <c r="G23" s="70">
        <f>'Costs Detail'!S95</f>
        <v>0</v>
      </c>
      <c r="H23" s="82">
        <f>'Costs Detail'!T95</f>
        <v>0</v>
      </c>
      <c r="I23" s="71">
        <f>'Costs Detail'!U95</f>
        <v>0</v>
      </c>
      <c r="J23" s="70">
        <f>'Costs Detail'!V95</f>
        <v>0</v>
      </c>
      <c r="K23" s="70">
        <f>'Costs Detail'!W95</f>
        <v>0</v>
      </c>
      <c r="M23" s="70">
        <f>'Costs Detail'!Y95</f>
        <v>0</v>
      </c>
      <c r="N23" s="82">
        <f>'Costs Detail'!Z95</f>
        <v>0</v>
      </c>
      <c r="O23" s="71">
        <f>'Costs Detail'!AA95</f>
        <v>0</v>
      </c>
      <c r="P23" s="70">
        <f>'Costs Detail'!AB95</f>
        <v>0</v>
      </c>
    </row>
    <row r="24" spans="1:16" s="11" customFormat="1" ht="12" customHeight="1" x14ac:dyDescent="0.2">
      <c r="A24" s="68">
        <v>9</v>
      </c>
      <c r="B24" s="69" t="s">
        <v>181</v>
      </c>
      <c r="C24" s="87">
        <f>'Costs Detail'!C101</f>
        <v>0</v>
      </c>
      <c r="D24" s="246">
        <f>'Costs Detail'!G101</f>
        <v>0</v>
      </c>
      <c r="E24" s="56"/>
      <c r="F24" s="70">
        <f>'Costs Detail'!R101</f>
        <v>0</v>
      </c>
      <c r="G24" s="70">
        <f>'Costs Detail'!S101</f>
        <v>0</v>
      </c>
      <c r="H24" s="82">
        <f>'Costs Detail'!T101</f>
        <v>0</v>
      </c>
      <c r="I24" s="71">
        <f>'Costs Detail'!U101</f>
        <v>0</v>
      </c>
      <c r="J24" s="70">
        <f>'Costs Detail'!V101</f>
        <v>0</v>
      </c>
      <c r="K24" s="70">
        <f>'Costs Detail'!W101</f>
        <v>0</v>
      </c>
      <c r="M24" s="70">
        <f>'Costs Detail'!Y101</f>
        <v>0</v>
      </c>
      <c r="N24" s="82">
        <f>'Costs Detail'!Z101</f>
        <v>0</v>
      </c>
      <c r="O24" s="71">
        <f>'Costs Detail'!AA101</f>
        <v>0</v>
      </c>
      <c r="P24" s="70">
        <f>'Costs Detail'!AB101</f>
        <v>0</v>
      </c>
    </row>
    <row r="25" spans="1:16" s="11" customFormat="1" ht="12" customHeight="1" x14ac:dyDescent="0.2">
      <c r="A25" s="68">
        <v>10</v>
      </c>
      <c r="B25" s="69" t="s">
        <v>219</v>
      </c>
      <c r="C25" s="87">
        <f>'Costs Detail'!C116</f>
        <v>0</v>
      </c>
      <c r="D25" s="246">
        <f>'Costs Detail'!G116</f>
        <v>0</v>
      </c>
      <c r="E25" s="56"/>
      <c r="F25" s="70">
        <f>'Costs Detail'!R116</f>
        <v>0</v>
      </c>
      <c r="G25" s="70">
        <f>'Costs Detail'!S116</f>
        <v>0</v>
      </c>
      <c r="H25" s="82">
        <f>'Costs Detail'!T116</f>
        <v>0</v>
      </c>
      <c r="I25" s="71">
        <f>'Costs Detail'!U116</f>
        <v>0</v>
      </c>
      <c r="J25" s="70">
        <f>'Costs Detail'!V116</f>
        <v>0</v>
      </c>
      <c r="K25" s="70">
        <f>'Costs Detail'!W116</f>
        <v>0</v>
      </c>
      <c r="M25" s="70">
        <f>'Costs Detail'!Y116</f>
        <v>0</v>
      </c>
      <c r="N25" s="82">
        <f>'Costs Detail'!Z116</f>
        <v>0</v>
      </c>
      <c r="O25" s="71">
        <f>'Costs Detail'!AA116</f>
        <v>0</v>
      </c>
      <c r="P25" s="70">
        <f>'Costs Detail'!AB116</f>
        <v>0</v>
      </c>
    </row>
    <row r="26" spans="1:16" s="74" customFormat="1" ht="12" customHeight="1" x14ac:dyDescent="0.25">
      <c r="A26" s="72"/>
      <c r="B26" s="51" t="s">
        <v>179</v>
      </c>
      <c r="C26" s="258">
        <f>SUM(C19:C25)</f>
        <v>0</v>
      </c>
      <c r="D26" s="259">
        <f>SUM(D19:D25)</f>
        <v>0</v>
      </c>
      <c r="E26" s="76"/>
      <c r="F26" s="260">
        <f t="shared" ref="F26:K26" si="1">SUM(F19:F25)</f>
        <v>0</v>
      </c>
      <c r="G26" s="260">
        <f t="shared" si="1"/>
        <v>0</v>
      </c>
      <c r="H26" s="261">
        <f t="shared" si="1"/>
        <v>0</v>
      </c>
      <c r="I26" s="262">
        <f t="shared" si="1"/>
        <v>0</v>
      </c>
      <c r="J26" s="260">
        <f t="shared" si="1"/>
        <v>0</v>
      </c>
      <c r="K26" s="260">
        <f t="shared" si="1"/>
        <v>0</v>
      </c>
      <c r="M26" s="260">
        <f>SUM(M19:M25)</f>
        <v>0</v>
      </c>
      <c r="N26" s="261">
        <f>SUM(N19:N25)</f>
        <v>0</v>
      </c>
      <c r="O26" s="262">
        <f>SUM(O19:O25)</f>
        <v>0</v>
      </c>
      <c r="P26" s="260">
        <f>SUM(P19:P25)</f>
        <v>0</v>
      </c>
    </row>
    <row r="27" spans="1:16" s="11" customFormat="1" ht="6" customHeight="1" x14ac:dyDescent="0.2">
      <c r="A27" s="75"/>
      <c r="B27" s="59"/>
      <c r="C27" s="77"/>
      <c r="D27" s="143"/>
      <c r="E27" s="77"/>
      <c r="I27" s="140"/>
      <c r="N27" s="140"/>
    </row>
    <row r="28" spans="1:16" s="11" customFormat="1" ht="12" customHeight="1" x14ac:dyDescent="0.2">
      <c r="A28" s="68">
        <v>11</v>
      </c>
      <c r="B28" s="69" t="s">
        <v>176</v>
      </c>
      <c r="C28" s="87">
        <f>'Costs Detail'!C131</f>
        <v>0</v>
      </c>
      <c r="D28" s="246">
        <f>'Costs Detail'!G131</f>
        <v>0</v>
      </c>
      <c r="E28" s="56"/>
      <c r="F28" s="70">
        <f>'Costs Detail'!R131</f>
        <v>0</v>
      </c>
      <c r="G28" s="70">
        <f>'Costs Detail'!S131</f>
        <v>0</v>
      </c>
      <c r="H28" s="82">
        <f>'Costs Detail'!T131</f>
        <v>0</v>
      </c>
      <c r="I28" s="71">
        <f>'Costs Detail'!U131</f>
        <v>0</v>
      </c>
      <c r="J28" s="70">
        <f>'Costs Detail'!V131</f>
        <v>0</v>
      </c>
      <c r="K28" s="70">
        <f>'Costs Detail'!W131</f>
        <v>0</v>
      </c>
      <c r="M28" s="70">
        <f>'Costs Detail'!Y131</f>
        <v>0</v>
      </c>
      <c r="N28" s="82">
        <f>'Costs Detail'!Z131</f>
        <v>0</v>
      </c>
      <c r="O28" s="71">
        <f>'Costs Detail'!AA131</f>
        <v>0</v>
      </c>
      <c r="P28" s="70">
        <f>'Costs Detail'!AB131</f>
        <v>0</v>
      </c>
    </row>
    <row r="29" spans="1:16" s="11" customFormat="1" ht="12" customHeight="1" x14ac:dyDescent="0.2">
      <c r="A29" s="68">
        <v>12</v>
      </c>
      <c r="B29" s="69" t="s">
        <v>42</v>
      </c>
      <c r="C29" s="87">
        <f>'Costs Detail'!C147</f>
        <v>0</v>
      </c>
      <c r="D29" s="246">
        <f>'Costs Detail'!G147</f>
        <v>0</v>
      </c>
      <c r="E29" s="56"/>
      <c r="F29" s="70">
        <f>'Costs Detail'!R147</f>
        <v>0</v>
      </c>
      <c r="G29" s="70">
        <f>'Costs Detail'!S147</f>
        <v>0</v>
      </c>
      <c r="H29" s="82">
        <f>'Costs Detail'!T147</f>
        <v>0</v>
      </c>
      <c r="I29" s="71">
        <f>'Costs Detail'!U147</f>
        <v>0</v>
      </c>
      <c r="J29" s="70">
        <f>'Costs Detail'!V147</f>
        <v>0</v>
      </c>
      <c r="K29" s="70">
        <f>'Costs Detail'!W147</f>
        <v>0</v>
      </c>
      <c r="M29" s="70">
        <f>'Costs Detail'!Y147</f>
        <v>0</v>
      </c>
      <c r="N29" s="82">
        <f>'Costs Detail'!Z147</f>
        <v>0</v>
      </c>
      <c r="O29" s="71">
        <f>'Costs Detail'!AA147</f>
        <v>0</v>
      </c>
      <c r="P29" s="70">
        <f>'Costs Detail'!AB147</f>
        <v>0</v>
      </c>
    </row>
    <row r="30" spans="1:16" s="74" customFormat="1" ht="12" customHeight="1" x14ac:dyDescent="0.25">
      <c r="A30" s="72"/>
      <c r="B30" s="51" t="s">
        <v>66</v>
      </c>
      <c r="C30" s="257">
        <f>SUM(C28:C29)</f>
        <v>0</v>
      </c>
      <c r="D30" s="256">
        <f>SUM(D28:D29)</f>
        <v>0</v>
      </c>
      <c r="E30" s="57"/>
      <c r="F30" s="260">
        <f t="shared" ref="F30:K30" si="2">SUM(F28:F29)</f>
        <v>0</v>
      </c>
      <c r="G30" s="260">
        <f t="shared" si="2"/>
        <v>0</v>
      </c>
      <c r="H30" s="261">
        <f t="shared" si="2"/>
        <v>0</v>
      </c>
      <c r="I30" s="262">
        <f t="shared" si="2"/>
        <v>0</v>
      </c>
      <c r="J30" s="260">
        <f t="shared" si="2"/>
        <v>0</v>
      </c>
      <c r="K30" s="260">
        <f t="shared" si="2"/>
        <v>0</v>
      </c>
      <c r="M30" s="260">
        <f>SUM(M28:M29)</f>
        <v>0</v>
      </c>
      <c r="N30" s="261">
        <f>SUM(N28:N29)</f>
        <v>0</v>
      </c>
      <c r="O30" s="262">
        <f>SUM(O28:O29)</f>
        <v>0</v>
      </c>
      <c r="P30" s="260">
        <f>SUM(P28:P29)</f>
        <v>0</v>
      </c>
    </row>
    <row r="31" spans="1:16" s="11" customFormat="1" ht="6" customHeight="1" x14ac:dyDescent="0.2">
      <c r="A31" s="75"/>
      <c r="B31" s="59"/>
      <c r="C31" s="142"/>
      <c r="D31" s="58"/>
      <c r="E31" s="58"/>
      <c r="I31" s="140"/>
      <c r="N31" s="140"/>
    </row>
    <row r="32" spans="1:16" s="11" customFormat="1" ht="12" customHeight="1" x14ac:dyDescent="0.2">
      <c r="A32" s="68">
        <v>15</v>
      </c>
      <c r="B32" s="69" t="s">
        <v>177</v>
      </c>
      <c r="C32" s="87">
        <f>'Costs Detail'!C163</f>
        <v>0</v>
      </c>
      <c r="D32" s="246">
        <f>'Costs Detail'!G163</f>
        <v>0</v>
      </c>
      <c r="E32" s="56"/>
      <c r="F32" s="70">
        <f>'Costs Detail'!R163</f>
        <v>0</v>
      </c>
      <c r="G32" s="70">
        <f>'Costs Detail'!S163</f>
        <v>0</v>
      </c>
      <c r="H32" s="82">
        <f>'Costs Detail'!T163</f>
        <v>0</v>
      </c>
      <c r="I32" s="71">
        <f>'Costs Detail'!U163</f>
        <v>0</v>
      </c>
      <c r="J32" s="70">
        <f>'Costs Detail'!V163</f>
        <v>0</v>
      </c>
      <c r="K32" s="70">
        <f>'Costs Detail'!W163</f>
        <v>0</v>
      </c>
      <c r="M32" s="70">
        <f>'Costs Detail'!Y163</f>
        <v>0</v>
      </c>
      <c r="N32" s="82">
        <f>'Costs Detail'!Z163</f>
        <v>0</v>
      </c>
      <c r="O32" s="71">
        <f>'Costs Detail'!AA163</f>
        <v>0</v>
      </c>
      <c r="P32" s="70">
        <f>'Costs Detail'!AB163</f>
        <v>0</v>
      </c>
    </row>
    <row r="33" spans="1:16" s="11" customFormat="1" ht="12" customHeight="1" x14ac:dyDescent="0.25">
      <c r="A33" s="78"/>
      <c r="B33" s="51" t="s">
        <v>167</v>
      </c>
      <c r="C33" s="257">
        <f>SUM(C32:C32)</f>
        <v>0</v>
      </c>
      <c r="D33" s="256">
        <f>SUM(D32:D32)</f>
        <v>0</v>
      </c>
      <c r="E33" s="57"/>
      <c r="F33" s="260">
        <f t="shared" ref="F33:K33" si="3">F32</f>
        <v>0</v>
      </c>
      <c r="G33" s="260">
        <f t="shared" si="3"/>
        <v>0</v>
      </c>
      <c r="H33" s="261">
        <f t="shared" si="3"/>
        <v>0</v>
      </c>
      <c r="I33" s="262">
        <f t="shared" si="3"/>
        <v>0</v>
      </c>
      <c r="J33" s="260">
        <f t="shared" si="3"/>
        <v>0</v>
      </c>
      <c r="K33" s="260">
        <f t="shared" si="3"/>
        <v>0</v>
      </c>
      <c r="M33" s="260">
        <f>M32</f>
        <v>0</v>
      </c>
      <c r="N33" s="261">
        <f>N32</f>
        <v>0</v>
      </c>
      <c r="O33" s="262">
        <f>O32</f>
        <v>0</v>
      </c>
      <c r="P33" s="260">
        <f>P32</f>
        <v>0</v>
      </c>
    </row>
    <row r="34" spans="1:16" s="11" customFormat="1" ht="6" customHeight="1" x14ac:dyDescent="0.2">
      <c r="A34" s="79"/>
      <c r="B34" s="59"/>
      <c r="C34" s="142"/>
      <c r="D34" s="58"/>
      <c r="E34" s="58"/>
      <c r="I34" s="140"/>
      <c r="N34" s="140"/>
    </row>
    <row r="35" spans="1:16" s="74" customFormat="1" ht="12" customHeight="1" x14ac:dyDescent="0.25">
      <c r="A35" s="80" t="s">
        <v>1</v>
      </c>
      <c r="B35" s="73" t="s">
        <v>43</v>
      </c>
      <c r="C35" s="257">
        <f>'Costs Detail'!C167</f>
        <v>0</v>
      </c>
      <c r="D35" s="256">
        <f>'Costs Detail'!G167</f>
        <v>0</v>
      </c>
      <c r="E35" s="57"/>
      <c r="F35" s="260" t="str">
        <f>'Costs Detail'!R167</f>
        <v>0</v>
      </c>
      <c r="G35" s="260" t="str">
        <f>'Costs Detail'!S167</f>
        <v>0</v>
      </c>
      <c r="H35" s="261" t="str">
        <f>'Costs Detail'!T167</f>
        <v>0</v>
      </c>
      <c r="I35" s="262" t="str">
        <f>'Costs Detail'!U167</f>
        <v>0</v>
      </c>
      <c r="J35" s="260" t="str">
        <f>'Costs Detail'!V167</f>
        <v>0</v>
      </c>
      <c r="K35" s="260" t="str">
        <f>'Costs Detail'!W167</f>
        <v>0</v>
      </c>
      <c r="M35" s="260" t="str">
        <f>'Costs Detail'!Y167</f>
        <v>0</v>
      </c>
      <c r="N35" s="261" t="str">
        <f>'Costs Detail'!Z167</f>
        <v>0</v>
      </c>
      <c r="O35" s="262" t="str">
        <f>'Costs Detail'!AA167</f>
        <v>0</v>
      </c>
      <c r="P35" s="260" t="str">
        <f>'Costs Detail'!AB167</f>
        <v>0</v>
      </c>
    </row>
    <row r="36" spans="1:16" s="11" customFormat="1" ht="6" customHeight="1" x14ac:dyDescent="0.2">
      <c r="A36" s="79"/>
      <c r="C36" s="141"/>
      <c r="D36" s="60"/>
      <c r="E36" s="60"/>
      <c r="H36" s="244"/>
      <c r="O36" s="244"/>
    </row>
    <row r="37" spans="1:16" s="74" customFormat="1" ht="12" customHeight="1" x14ac:dyDescent="0.25">
      <c r="A37" s="80" t="s">
        <v>166</v>
      </c>
      <c r="B37" s="73" t="s">
        <v>44</v>
      </c>
      <c r="C37" s="257">
        <f>'Costs Detail'!C169</f>
        <v>0</v>
      </c>
      <c r="D37" s="256">
        <f>'Costs Detail'!G169</f>
        <v>0</v>
      </c>
      <c r="E37" s="243"/>
      <c r="F37" s="260" t="str">
        <f>'Costs Detail'!R169</f>
        <v>0</v>
      </c>
      <c r="G37" s="260" t="str">
        <f>'Costs Detail'!S169</f>
        <v>0</v>
      </c>
      <c r="H37" s="261" t="str">
        <f>'Costs Detail'!T169</f>
        <v>0</v>
      </c>
      <c r="I37" s="262" t="str">
        <f>'Costs Detail'!U169</f>
        <v>0</v>
      </c>
      <c r="J37" s="260" t="str">
        <f>'Costs Detail'!V169</f>
        <v>0</v>
      </c>
      <c r="K37" s="260" t="str">
        <f>'Costs Detail'!W169</f>
        <v>0</v>
      </c>
      <c r="M37" s="260" t="str">
        <f>'Costs Detail'!Y169</f>
        <v>0</v>
      </c>
      <c r="N37" s="261" t="str">
        <f>'Costs Detail'!Z169</f>
        <v>0</v>
      </c>
      <c r="O37" s="262" t="str">
        <f>'Costs Detail'!AA169</f>
        <v>0</v>
      </c>
      <c r="P37" s="260" t="str">
        <f>'Costs Detail'!AB169</f>
        <v>0</v>
      </c>
    </row>
    <row r="38" spans="1:16" s="11" customFormat="1" ht="6" customHeight="1" x14ac:dyDescent="0.2">
      <c r="A38" s="79"/>
      <c r="C38" s="237"/>
      <c r="D38" s="60"/>
      <c r="E38" s="60"/>
    </row>
    <row r="40" spans="1:16" s="74" customFormat="1" ht="12" customHeight="1" thickBot="1" x14ac:dyDescent="0.3">
      <c r="A40" s="99"/>
      <c r="B40" s="326" t="s">
        <v>334</v>
      </c>
      <c r="C40" s="147">
        <f>'Costs Detail'!C172</f>
        <v>0</v>
      </c>
      <c r="D40" s="100">
        <f>'Costs Detail'!G172</f>
        <v>0</v>
      </c>
      <c r="E40" s="50"/>
      <c r="F40" s="101">
        <f>'Costs Detail'!R172</f>
        <v>0</v>
      </c>
      <c r="G40" s="101">
        <f>'Costs Detail'!S172</f>
        <v>0</v>
      </c>
      <c r="H40" s="102">
        <f>'Costs Detail'!T172</f>
        <v>0</v>
      </c>
      <c r="I40" s="103">
        <f>'Costs Detail'!U172</f>
        <v>0</v>
      </c>
      <c r="J40" s="101">
        <f>'Costs Detail'!V172</f>
        <v>0</v>
      </c>
      <c r="K40" s="101">
        <f>'Costs Detail'!W172</f>
        <v>0</v>
      </c>
      <c r="L40" s="50"/>
      <c r="M40" s="101">
        <f>'Costs Detail'!Y172</f>
        <v>0</v>
      </c>
      <c r="N40" s="245">
        <f>'Costs Detail'!Z172</f>
        <v>0</v>
      </c>
      <c r="O40" s="103">
        <f>'Costs Detail'!AA172</f>
        <v>0</v>
      </c>
      <c r="P40" s="101">
        <f>'Costs Detail'!AB172</f>
        <v>0</v>
      </c>
    </row>
    <row r="41" spans="1:16" ht="12" customHeight="1" thickTop="1" x14ac:dyDescent="0.25">
      <c r="A41" s="235"/>
      <c r="B41" s="236"/>
      <c r="C41" s="234"/>
      <c r="D41" s="234"/>
      <c r="E41" s="41"/>
      <c r="F41" s="149"/>
      <c r="I41" s="148"/>
      <c r="J41" s="41"/>
      <c r="L41" s="41"/>
      <c r="O41" s="148"/>
    </row>
    <row r="42" spans="1:16" x14ac:dyDescent="0.25">
      <c r="A42" s="80" t="s">
        <v>79</v>
      </c>
      <c r="B42" s="325" t="s">
        <v>355</v>
      </c>
      <c r="C42" s="254">
        <f>'Costs Detail'!G174</f>
        <v>0</v>
      </c>
      <c r="D42" s="254">
        <f>'Costs Detail'!G174</f>
        <v>0</v>
      </c>
      <c r="E42" s="234"/>
    </row>
    <row r="43" spans="1:16" x14ac:dyDescent="0.25">
      <c r="A43" s="78"/>
      <c r="B43" s="302"/>
      <c r="C43" s="247"/>
      <c r="D43" s="247"/>
      <c r="E43" s="234"/>
    </row>
    <row r="44" spans="1:16" ht="12" thickBot="1" x14ac:dyDescent="0.3">
      <c r="A44" s="78"/>
      <c r="B44" s="324" t="s">
        <v>335</v>
      </c>
      <c r="C44" s="147">
        <f>'Costs Detail'!C176</f>
        <v>0</v>
      </c>
      <c r="D44" s="100">
        <f>'Costs Detail'!G176</f>
        <v>0</v>
      </c>
      <c r="E44" s="234"/>
    </row>
    <row r="45" spans="1:16" ht="12" thickTop="1" x14ac:dyDescent="0.25">
      <c r="A45" s="78"/>
      <c r="B45" s="302"/>
      <c r="C45" s="247"/>
      <c r="D45" s="247"/>
      <c r="E45" s="234"/>
    </row>
    <row r="46" spans="1:16" ht="12.5" x14ac:dyDescent="0.25">
      <c r="A46" s="235"/>
      <c r="B46" s="236"/>
      <c r="C46" s="234"/>
      <c r="D46" s="234"/>
      <c r="E46" s="234"/>
      <c r="F46" s="242"/>
      <c r="G46" s="328"/>
      <c r="H46" s="328"/>
      <c r="I46" s="242"/>
      <c r="J46" s="328"/>
      <c r="K46" s="328"/>
      <c r="M46" s="242"/>
      <c r="N46" s="242"/>
      <c r="O46" s="242"/>
      <c r="P46" s="242"/>
    </row>
    <row r="47" spans="1:16" ht="12.5" x14ac:dyDescent="0.25">
      <c r="A47" s="41" t="str">
        <f>IF(OR(SUM(F40:H40)&lt;&gt;C40,SUM(I40:K40)&lt;&gt;D40),"COST ALLOCATION - There is a cost allocation error. Please ensure all lines in the cost report Detail are allocated to 'Internal', 'Related', 'External', 'Not budgeted' or 'No cost' for both Budget and Total Costs.","")</f>
        <v/>
      </c>
      <c r="E47" s="234"/>
      <c r="F47" s="242"/>
      <c r="G47" s="328"/>
      <c r="H47" s="328"/>
      <c r="I47" s="242"/>
      <c r="J47" s="328"/>
      <c r="K47" s="328"/>
    </row>
    <row r="48" spans="1:16" ht="12" x14ac:dyDescent="0.3">
      <c r="A48" s="41" t="str">
        <f>IF(OR(SUM(M40:N40)&lt;&gt;C40,SUM(O40:P40)&lt;&gt;D40),"COST ORIGIN - There is a cost origin error. Please ensure all lines in the cost report Detail are allocated to 'Canadian', 'Non-Canadian', 'Not budgeted' or 'No cost' for both Budget and Total Costs.","")</f>
        <v/>
      </c>
      <c r="F48" s="248"/>
      <c r="G48" s="248"/>
      <c r="H48" s="248"/>
      <c r="I48" s="248"/>
      <c r="J48" s="248"/>
      <c r="K48" s="248"/>
    </row>
    <row r="49" spans="1:16" ht="12" x14ac:dyDescent="0.3">
      <c r="A49" s="41"/>
      <c r="F49" s="248"/>
      <c r="G49" s="248"/>
      <c r="H49" s="248"/>
      <c r="I49" s="248"/>
      <c r="J49" s="248"/>
      <c r="K49" s="248"/>
    </row>
    <row r="50" spans="1:16" ht="12" x14ac:dyDescent="0.3">
      <c r="A50" s="273"/>
      <c r="B50" s="61"/>
      <c r="C50" s="61"/>
      <c r="D50" s="61"/>
      <c r="E50" s="61"/>
      <c r="F50" s="274"/>
      <c r="G50" s="274"/>
      <c r="H50" s="274"/>
      <c r="I50" s="274"/>
      <c r="J50" s="274"/>
      <c r="K50" s="274"/>
    </row>
    <row r="51" spans="1:16" ht="12" x14ac:dyDescent="0.3">
      <c r="A51" s="273"/>
      <c r="B51" s="61"/>
      <c r="C51" s="61"/>
      <c r="D51" s="61"/>
      <c r="E51" s="61"/>
      <c r="F51" s="274"/>
      <c r="G51" s="274"/>
      <c r="H51" s="274"/>
      <c r="I51" s="274"/>
      <c r="J51" s="274"/>
      <c r="K51" s="274"/>
    </row>
    <row r="52" spans="1:16" x14ac:dyDescent="0.25">
      <c r="A52" s="273"/>
      <c r="B52" s="61"/>
      <c r="C52" s="275"/>
      <c r="D52" s="61"/>
      <c r="E52" s="61"/>
      <c r="F52" s="275"/>
      <c r="G52" s="275"/>
      <c r="H52" s="275"/>
      <c r="I52" s="275"/>
      <c r="J52" s="275"/>
      <c r="K52" s="275"/>
    </row>
    <row r="53" spans="1:16" x14ac:dyDescent="0.25">
      <c r="A53" s="276"/>
      <c r="B53" s="272"/>
      <c r="C53" s="272"/>
      <c r="D53" s="61"/>
      <c r="E53" s="61"/>
      <c r="F53" s="150"/>
      <c r="G53" s="150"/>
      <c r="H53" s="61"/>
      <c r="I53" s="61"/>
      <c r="J53" s="61"/>
      <c r="K53" s="61"/>
    </row>
    <row r="54" spans="1:16" x14ac:dyDescent="0.25">
      <c r="A54" s="61"/>
      <c r="B54" s="61" t="s">
        <v>235</v>
      </c>
      <c r="C54" s="151"/>
      <c r="D54" s="151"/>
      <c r="E54" s="61"/>
      <c r="F54" s="61" t="s">
        <v>241</v>
      </c>
      <c r="G54" s="61"/>
      <c r="H54" s="61"/>
      <c r="I54" s="61"/>
      <c r="J54" s="61"/>
      <c r="K54" s="61"/>
      <c r="L54" s="33"/>
      <c r="M54" s="33"/>
      <c r="N54" s="33"/>
      <c r="O54" s="33"/>
      <c r="P54" s="33"/>
    </row>
    <row r="55" spans="1:16" ht="33" customHeight="1" x14ac:dyDescent="0.25">
      <c r="E55" s="61"/>
    </row>
    <row r="56" spans="1:16" x14ac:dyDescent="0.25">
      <c r="E56" s="61"/>
    </row>
    <row r="60" spans="1:16" x14ac:dyDescent="0.25">
      <c r="A60" s="50"/>
      <c r="B60" s="50"/>
      <c r="C60" s="50"/>
      <c r="D60" s="50"/>
      <c r="F60" s="50"/>
      <c r="G60" s="50"/>
      <c r="H60" s="50"/>
      <c r="I60" s="50"/>
    </row>
    <row r="62" spans="1:16" ht="12.75" customHeight="1" x14ac:dyDescent="0.25">
      <c r="E62" s="50"/>
      <c r="N62" s="50"/>
      <c r="O62" s="50"/>
    </row>
  </sheetData>
  <sheetProtection algorithmName="SHA-512" hashValue="Giat7kNlBGslRF1tfWImDX2ge4jDLavjjKNvnKn8FyN/admZ8ZkhuFbJ+vqa6KDyRCrD/p2Sv7KzqJQwOx2Y1g==" saltValue="2t42omIoLSTvR8b0g+FX7Q==" spinCount="100000" sheet="1" selectLockedCells="1"/>
  <mergeCells count="4">
    <mergeCell ref="M12:N12"/>
    <mergeCell ref="O12:P12"/>
    <mergeCell ref="I12:K12"/>
    <mergeCell ref="F12:H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AI205"/>
  <sheetViews>
    <sheetView showGridLines="0" zoomScale="55" zoomScaleNormal="55" workbookViewId="0">
      <pane ySplit="11" topLeftCell="A12" activePane="bottomLeft" state="frozen"/>
      <selection pane="bottomLeft" activeCell="G3" sqref="G3:I3"/>
    </sheetView>
  </sheetViews>
  <sheetFormatPr defaultColWidth="11.453125" defaultRowHeight="12" customHeight="1" x14ac:dyDescent="0.25"/>
  <cols>
    <col min="1" max="1" width="7.7265625" style="24" customWidth="1"/>
    <col min="2" max="2" width="59.453125" style="39" customWidth="1"/>
    <col min="3" max="3" width="11.7265625" style="33" customWidth="1"/>
    <col min="4" max="4" width="2.26953125" style="33" customWidth="1"/>
    <col min="5" max="6" width="12.81640625" style="33" customWidth="1"/>
    <col min="7" max="7" width="12.81640625" style="34" customWidth="1"/>
    <col min="8" max="8" width="14.54296875" style="34" customWidth="1"/>
    <col min="9" max="9" width="15.81640625" style="8" customWidth="1"/>
    <col min="10" max="12" width="12.81640625" style="8" customWidth="1"/>
    <col min="13" max="13" width="16.453125" style="11" customWidth="1"/>
    <col min="14" max="16" width="12.81640625" style="8" customWidth="1"/>
    <col min="17" max="17" width="5.7265625" style="8" customWidth="1"/>
    <col min="18" max="23" width="10.7265625" style="8" customWidth="1"/>
    <col min="24" max="24" width="4.26953125" style="8" customWidth="1"/>
    <col min="25" max="28" width="10.7265625" style="11" customWidth="1"/>
    <col min="29" max="16384" width="11.453125" style="8"/>
  </cols>
  <sheetData>
    <row r="1" spans="1:35" ht="12" customHeight="1" x14ac:dyDescent="0.25">
      <c r="A1" s="108"/>
      <c r="B1" s="108"/>
      <c r="C1" s="108"/>
      <c r="D1" s="108"/>
      <c r="E1" s="108"/>
      <c r="F1" s="108"/>
      <c r="G1" s="108"/>
      <c r="H1" s="108"/>
      <c r="I1" s="108"/>
      <c r="J1" s="108"/>
      <c r="K1" s="108"/>
      <c r="L1" s="108"/>
      <c r="M1" s="108"/>
      <c r="N1" s="108"/>
      <c r="O1" s="108"/>
      <c r="P1" s="108"/>
    </row>
    <row r="2" spans="1:35" ht="12" customHeight="1" x14ac:dyDescent="0.25">
      <c r="A2" s="39"/>
      <c r="C2" s="39"/>
      <c r="D2" s="39"/>
      <c r="E2" s="39"/>
      <c r="F2" s="39"/>
      <c r="G2" s="39"/>
      <c r="H2" s="39"/>
      <c r="I2" s="39"/>
      <c r="J2" s="39"/>
      <c r="K2" s="39"/>
      <c r="L2" s="39"/>
      <c r="M2" s="39"/>
      <c r="N2" s="39"/>
      <c r="O2" s="39"/>
      <c r="P2" s="39"/>
    </row>
    <row r="3" spans="1:35" ht="12.75" customHeight="1" x14ac:dyDescent="0.3">
      <c r="F3" s="67" t="s">
        <v>337</v>
      </c>
      <c r="G3" s="462"/>
      <c r="H3" s="463"/>
      <c r="I3" s="463"/>
      <c r="N3" s="104"/>
      <c r="O3" s="67"/>
      <c r="P3" s="67" t="s">
        <v>343</v>
      </c>
    </row>
    <row r="4" spans="1:35" ht="12.75" customHeight="1" x14ac:dyDescent="0.3">
      <c r="F4" s="67" t="s">
        <v>224</v>
      </c>
      <c r="G4" s="464"/>
      <c r="H4" s="465"/>
      <c r="I4" s="465"/>
      <c r="N4" s="67"/>
      <c r="O4" s="67"/>
      <c r="P4" s="67" t="s">
        <v>344</v>
      </c>
    </row>
    <row r="5" spans="1:35" ht="12.75" customHeight="1" x14ac:dyDescent="0.3">
      <c r="F5" s="67" t="s">
        <v>225</v>
      </c>
      <c r="G5" s="464"/>
      <c r="H5" s="465"/>
      <c r="I5" s="465"/>
      <c r="N5" s="104"/>
      <c r="O5" s="67"/>
      <c r="P5" s="67" t="s">
        <v>222</v>
      </c>
    </row>
    <row r="6" spans="1:35" ht="12.75" customHeight="1" x14ac:dyDescent="0.3">
      <c r="F6" s="67" t="s">
        <v>40</v>
      </c>
      <c r="G6" s="466"/>
      <c r="H6" s="465"/>
      <c r="I6" s="465"/>
      <c r="N6" s="67"/>
      <c r="O6" s="67"/>
      <c r="P6" s="67" t="s">
        <v>223</v>
      </c>
    </row>
    <row r="7" spans="1:35" ht="12.75" customHeight="1" x14ac:dyDescent="0.3">
      <c r="N7" s="104"/>
      <c r="O7" s="67"/>
      <c r="P7" s="67"/>
    </row>
    <row r="8" spans="1:35" ht="12.75" customHeight="1" thickBot="1" x14ac:dyDescent="0.35">
      <c r="N8" s="67"/>
      <c r="O8" s="67"/>
      <c r="P8" s="67"/>
    </row>
    <row r="9" spans="1:35" ht="23.25" customHeight="1" x14ac:dyDescent="0.25">
      <c r="A9" s="467" t="s">
        <v>305</v>
      </c>
      <c r="B9" s="468"/>
      <c r="C9" s="468"/>
      <c r="D9" s="468"/>
      <c r="E9" s="468"/>
      <c r="F9" s="468"/>
      <c r="G9" s="468"/>
      <c r="H9" s="468"/>
      <c r="I9" s="468"/>
      <c r="J9" s="468"/>
      <c r="K9" s="468"/>
      <c r="L9" s="468"/>
      <c r="M9" s="468"/>
      <c r="N9" s="468"/>
      <c r="O9" s="468"/>
      <c r="P9" s="469"/>
      <c r="Q9" s="85"/>
      <c r="R9" s="40"/>
      <c r="S9" s="40"/>
      <c r="T9" s="40"/>
      <c r="Y9" s="8"/>
      <c r="Z9" s="8"/>
      <c r="AA9" s="8"/>
      <c r="AB9" s="8"/>
      <c r="AI9" s="41"/>
    </row>
    <row r="10" spans="1:35" ht="23.25" customHeight="1" thickBot="1" x14ac:dyDescent="0.3">
      <c r="A10" s="448" t="s">
        <v>325</v>
      </c>
      <c r="B10" s="449"/>
      <c r="C10" s="449"/>
      <c r="D10" s="449"/>
      <c r="E10" s="449"/>
      <c r="F10" s="449"/>
      <c r="G10" s="449"/>
      <c r="H10" s="449"/>
      <c r="I10" s="449"/>
      <c r="J10" s="449"/>
      <c r="K10" s="449"/>
      <c r="L10" s="449"/>
      <c r="M10" s="449"/>
      <c r="N10" s="449"/>
      <c r="O10" s="449"/>
      <c r="P10" s="450"/>
      <c r="Q10" s="85"/>
      <c r="R10" s="40"/>
      <c r="S10" s="40"/>
      <c r="T10" s="40"/>
      <c r="Y10" s="8"/>
      <c r="Z10" s="8"/>
      <c r="AA10" s="8"/>
      <c r="AB10" s="8"/>
      <c r="AI10" s="41"/>
    </row>
    <row r="11" spans="1:35" s="26" customFormat="1" ht="38.25" customHeight="1" x14ac:dyDescent="0.25">
      <c r="A11" s="109" t="s">
        <v>41</v>
      </c>
      <c r="B11" s="110" t="s">
        <v>0</v>
      </c>
      <c r="C11" s="111" t="s">
        <v>32</v>
      </c>
      <c r="D11" s="112"/>
      <c r="E11" s="113" t="s">
        <v>33</v>
      </c>
      <c r="F11" s="113" t="s">
        <v>65</v>
      </c>
      <c r="G11" s="113" t="s">
        <v>34</v>
      </c>
      <c r="H11" s="113" t="s">
        <v>35</v>
      </c>
      <c r="I11" s="6"/>
      <c r="J11" s="114" t="s">
        <v>59</v>
      </c>
      <c r="K11" s="114" t="s">
        <v>60</v>
      </c>
      <c r="L11" s="114" t="s">
        <v>77</v>
      </c>
      <c r="M11" s="9"/>
      <c r="N11" s="114" t="s">
        <v>162</v>
      </c>
      <c r="O11" s="114" t="s">
        <v>163</v>
      </c>
      <c r="P11" s="114" t="s">
        <v>164</v>
      </c>
      <c r="Q11" s="115"/>
      <c r="R11" s="6"/>
      <c r="S11" s="6"/>
      <c r="T11" s="6"/>
      <c r="Y11" s="9"/>
      <c r="Z11" s="9"/>
      <c r="AA11" s="9"/>
      <c r="AB11" s="9"/>
    </row>
    <row r="12" spans="1:35" ht="12.75" customHeight="1" thickBot="1" x14ac:dyDescent="0.3">
      <c r="A12" s="42"/>
      <c r="B12" s="1"/>
      <c r="C12" s="22"/>
      <c r="D12" s="22"/>
      <c r="E12" s="22"/>
      <c r="F12" s="22"/>
      <c r="G12" s="23"/>
      <c r="H12" s="23"/>
      <c r="I12" s="7"/>
      <c r="J12" s="7"/>
      <c r="K12" s="7"/>
      <c r="L12" s="43"/>
      <c r="M12" s="10"/>
      <c r="N12" s="7"/>
      <c r="O12" s="7"/>
      <c r="P12" s="43"/>
      <c r="Q12" s="43"/>
      <c r="R12" s="7"/>
      <c r="S12" s="7"/>
      <c r="T12" s="7"/>
      <c r="Y12" s="10"/>
      <c r="Z12" s="10"/>
      <c r="AA12" s="10"/>
      <c r="AB12" s="10"/>
    </row>
    <row r="13" spans="1:35" ht="14.25" customHeight="1" thickBot="1" x14ac:dyDescent="0.35">
      <c r="A13" s="436" t="s">
        <v>226</v>
      </c>
      <c r="B13" s="458"/>
      <c r="C13" s="458"/>
      <c r="D13" s="458"/>
      <c r="E13" s="458"/>
      <c r="F13" s="458"/>
      <c r="G13" s="458"/>
      <c r="H13" s="459"/>
      <c r="I13" s="7"/>
      <c r="J13" s="7"/>
      <c r="K13" s="7"/>
      <c r="L13" s="7"/>
      <c r="M13" s="10"/>
      <c r="N13" s="7"/>
      <c r="O13" s="7"/>
      <c r="P13" s="7"/>
      <c r="Q13" s="7"/>
      <c r="R13" s="451" t="s">
        <v>99</v>
      </c>
      <c r="S13" s="452"/>
      <c r="T13" s="452"/>
      <c r="U13" s="452"/>
      <c r="V13" s="452"/>
      <c r="W13" s="453"/>
      <c r="X13" s="21"/>
      <c r="Y13" s="451" t="s">
        <v>100</v>
      </c>
      <c r="Z13" s="452"/>
      <c r="AA13" s="452"/>
      <c r="AB13" s="453"/>
    </row>
    <row r="14" spans="1:35" ht="12.75" customHeight="1" x14ac:dyDescent="0.3">
      <c r="B14" s="1"/>
      <c r="C14" s="22"/>
      <c r="D14" s="22"/>
      <c r="E14" s="22"/>
      <c r="F14" s="22"/>
      <c r="G14" s="23"/>
      <c r="H14" s="23"/>
      <c r="I14" s="7"/>
      <c r="J14" s="7"/>
      <c r="K14" s="7"/>
      <c r="L14" s="7"/>
      <c r="M14" s="10"/>
      <c r="N14" s="7"/>
      <c r="O14" s="7"/>
      <c r="P14" s="7"/>
      <c r="Q14" s="7"/>
      <c r="R14" s="460" t="s">
        <v>101</v>
      </c>
      <c r="S14" s="454"/>
      <c r="T14" s="461"/>
      <c r="U14" s="454" t="s">
        <v>102</v>
      </c>
      <c r="V14" s="454"/>
      <c r="W14" s="455"/>
      <c r="X14" s="21"/>
      <c r="Y14" s="433" t="s">
        <v>101</v>
      </c>
      <c r="Z14" s="434"/>
      <c r="AA14" s="434" t="s">
        <v>102</v>
      </c>
      <c r="AB14" s="435"/>
    </row>
    <row r="15" spans="1:35" s="21" customFormat="1" ht="12.75" customHeight="1" x14ac:dyDescent="0.3">
      <c r="A15" s="25">
        <v>1</v>
      </c>
      <c r="B15" s="439" t="s">
        <v>2</v>
      </c>
      <c r="C15" s="456"/>
      <c r="D15" s="456"/>
      <c r="E15" s="456"/>
      <c r="F15" s="456"/>
      <c r="G15" s="456"/>
      <c r="H15" s="457"/>
      <c r="I15" s="26"/>
      <c r="J15" s="26"/>
      <c r="K15" s="26"/>
      <c r="L15" s="26"/>
      <c r="M15" s="83"/>
      <c r="N15" s="26"/>
      <c r="O15" s="26"/>
      <c r="P15" s="26"/>
      <c r="Q15" s="26"/>
      <c r="R15" s="2" t="s">
        <v>61</v>
      </c>
      <c r="S15" s="2" t="s">
        <v>62</v>
      </c>
      <c r="T15" s="15" t="s">
        <v>63</v>
      </c>
      <c r="U15" s="5" t="s">
        <v>61</v>
      </c>
      <c r="V15" s="2" t="s">
        <v>62</v>
      </c>
      <c r="W15" s="2" t="s">
        <v>63</v>
      </c>
      <c r="Y15" s="2" t="s">
        <v>80</v>
      </c>
      <c r="Z15" s="15" t="s">
        <v>81</v>
      </c>
      <c r="AA15" s="18" t="s">
        <v>80</v>
      </c>
      <c r="AB15" s="2" t="s">
        <v>81</v>
      </c>
    </row>
    <row r="16" spans="1:35" ht="12.5" x14ac:dyDescent="0.25">
      <c r="A16" s="91" t="s">
        <v>103</v>
      </c>
      <c r="B16" s="203" t="s">
        <v>2</v>
      </c>
      <c r="C16" s="401"/>
      <c r="D16" s="22"/>
      <c r="E16" s="401"/>
      <c r="F16" s="402"/>
      <c r="G16" s="92">
        <f>E16+F16</f>
        <v>0</v>
      </c>
      <c r="H16" s="92">
        <f>C16-G16</f>
        <v>0</v>
      </c>
      <c r="I16" s="84" t="str">
        <f>IF(AND($C16="",$E16="",$F16=""),"",IF(AND(OR($C16&lt;&gt;"",$G16&lt;&gt;""),OR(J16="",K16="")),"Select values! -&gt;",""))</f>
        <v/>
      </c>
      <c r="J16" s="119"/>
      <c r="K16" s="119"/>
      <c r="L16" s="3" t="str">
        <f>IF(J16=K16,"-", "Allocation change")</f>
        <v>-</v>
      </c>
      <c r="M16" s="84" t="str">
        <f>IF(AND($C16="",$E16="",$F16=""),"",IF(AND(OR($C16&lt;&gt;"",$G16&lt;&gt;""),OR(N16="",O16="")),"Select values! -&gt;",""))</f>
        <v/>
      </c>
      <c r="N16" s="116"/>
      <c r="O16" s="116"/>
      <c r="P16" s="93" t="str">
        <f>IF(N16=O16,"-","Origin change")</f>
        <v>-</v>
      </c>
      <c r="Q16" s="44"/>
      <c r="R16" s="3" t="str">
        <f>IF(J16="Internal",C16,"-")</f>
        <v>-</v>
      </c>
      <c r="S16" s="3" t="str">
        <f>IF(J16="Related",C16,"-")</f>
        <v>-</v>
      </c>
      <c r="T16" s="16" t="str">
        <f>IF(J16="External",C16,"-")</f>
        <v>-</v>
      </c>
      <c r="U16" s="13" t="str">
        <f>IF(K16="Internal",G16,"-")</f>
        <v>-</v>
      </c>
      <c r="V16" s="3" t="str">
        <f>IF(K16="Related",G16,"-")</f>
        <v>-</v>
      </c>
      <c r="W16" s="3" t="str">
        <f>IF(K16="External",G16,"-")</f>
        <v>-</v>
      </c>
      <c r="Y16" s="3" t="str">
        <f>IF($N16="Canadian",IF($C16="","-",$C16),"-")</f>
        <v>-</v>
      </c>
      <c r="Z16" s="16" t="str">
        <f>IF($N16="Non-Canadian",IF($C16="","-",$C16),"-")</f>
        <v>-</v>
      </c>
      <c r="AA16" s="19" t="str">
        <f>IF($O16="Canadian",IF($G16=0,"-",$G16),"-")</f>
        <v>-</v>
      </c>
      <c r="AB16" s="3" t="str">
        <f>IF($O16="Non-Canadian",IF($G16=0,"-",$G16),"-")</f>
        <v>-</v>
      </c>
    </row>
    <row r="17" spans="1:28" s="90" customFormat="1" ht="12.75" customHeight="1" x14ac:dyDescent="0.25">
      <c r="A17" s="445" t="s">
        <v>339</v>
      </c>
      <c r="B17" s="446"/>
      <c r="C17" s="446"/>
      <c r="D17" s="446"/>
      <c r="E17" s="446"/>
      <c r="F17" s="446"/>
      <c r="G17" s="446"/>
      <c r="H17" s="446"/>
      <c r="I17" s="446"/>
      <c r="J17" s="446"/>
      <c r="K17" s="446"/>
      <c r="L17" s="446"/>
      <c r="M17" s="446"/>
      <c r="N17" s="446"/>
      <c r="O17" s="446"/>
      <c r="P17" s="447"/>
      <c r="Q17" s="44"/>
      <c r="R17" s="125"/>
      <c r="S17" s="125"/>
      <c r="T17" s="126"/>
      <c r="U17" s="128"/>
      <c r="V17" s="125"/>
      <c r="W17" s="125"/>
      <c r="Y17" s="125"/>
      <c r="Z17" s="126"/>
      <c r="AA17" s="127"/>
      <c r="AB17" s="125"/>
    </row>
    <row r="18" spans="1:28" ht="12.5" x14ac:dyDescent="0.25">
      <c r="A18" s="91"/>
      <c r="B18" s="203"/>
      <c r="C18" s="401"/>
      <c r="D18" s="22"/>
      <c r="E18" s="401"/>
      <c r="F18" s="402"/>
      <c r="G18" s="92">
        <f>E18+F18</f>
        <v>0</v>
      </c>
      <c r="H18" s="92">
        <f>C18-G18</f>
        <v>0</v>
      </c>
      <c r="I18" s="84" t="str">
        <f>IF(AND($C18="",$E18="",$F18=""),"",IF(AND(OR($C18&lt;&gt;"",$G18&lt;&gt;""),OR(J18="",K18="")),"Select values! -&gt;",""))</f>
        <v/>
      </c>
      <c r="J18" s="119"/>
      <c r="K18" s="119"/>
      <c r="L18" s="3" t="str">
        <f>IF(J18=K18,"-", "Allocation change")</f>
        <v>-</v>
      </c>
      <c r="M18" s="84" t="str">
        <f>IF(AND($C18="",$E18="",$F18=""),"",IF(AND(OR($C18&lt;&gt;"",$G18&lt;&gt;""),OR(N18="",O18="")),"Select values! -&gt;",""))</f>
        <v/>
      </c>
      <c r="N18" s="119"/>
      <c r="O18" s="119"/>
      <c r="P18" s="3" t="str">
        <f>IF(N18=O18,"-","Origin change")</f>
        <v>-</v>
      </c>
      <c r="Q18" s="44"/>
      <c r="R18" s="3" t="str">
        <f>IF(J18="Internal",C18,"-")</f>
        <v>-</v>
      </c>
      <c r="S18" s="3" t="str">
        <f>IF(J18="Related",C18,"-")</f>
        <v>-</v>
      </c>
      <c r="T18" s="16" t="str">
        <f>IF(J18="External",C18,"-")</f>
        <v>-</v>
      </c>
      <c r="U18" s="13" t="str">
        <f>IF(K18="Internal",G18,"-")</f>
        <v>-</v>
      </c>
      <c r="V18" s="3" t="str">
        <f>IF(K18="Related",G18,"-")</f>
        <v>-</v>
      </c>
      <c r="W18" s="3" t="str">
        <f>IF(K18="External",G18,"-")</f>
        <v>-</v>
      </c>
      <c r="Y18" s="3" t="str">
        <f>IF($N18="Canadian",IF($C18="","-",$C18),"-")</f>
        <v>-</v>
      </c>
      <c r="Z18" s="16" t="str">
        <f>IF($N18="Non-Canadian",IF($C18="","-",$C18),"-")</f>
        <v>-</v>
      </c>
      <c r="AA18" s="19" t="str">
        <f>IF($O18="Canadian",IF($G18=0,"-",$G18),"-")</f>
        <v>-</v>
      </c>
      <c r="AB18" s="3" t="str">
        <f>IF($O18="Non-Canadian",IF($G18=0,"-",$G18),"-")</f>
        <v>-</v>
      </c>
    </row>
    <row r="19" spans="1:28" s="21" customFormat="1" ht="12.75" customHeight="1" x14ac:dyDescent="0.3">
      <c r="A19" s="25">
        <v>1</v>
      </c>
      <c r="B19" s="30" t="s">
        <v>3</v>
      </c>
      <c r="C19" s="31">
        <f>ROUND(SUM(C16:C18),0)</f>
        <v>0</v>
      </c>
      <c r="D19" s="45"/>
      <c r="E19" s="31">
        <f>ROUND(SUM(E16:E18),0)</f>
        <v>0</v>
      </c>
      <c r="F19" s="31">
        <f>ROUND(SUM(F16:F18),0)</f>
        <v>0</v>
      </c>
      <c r="G19" s="31">
        <f>ROUND(SUM(G16:G18),0)</f>
        <v>0</v>
      </c>
      <c r="H19" s="31">
        <f>SUM(H16:H18)</f>
        <v>0</v>
      </c>
      <c r="I19" s="84"/>
      <c r="J19" s="204"/>
      <c r="K19" s="204"/>
      <c r="L19" s="204"/>
      <c r="M19" s="84"/>
      <c r="N19" s="26"/>
      <c r="O19" s="26"/>
      <c r="P19" s="26"/>
      <c r="Q19" s="26"/>
      <c r="R19" s="4">
        <f t="shared" ref="R19:W19" si="0">ROUND(SUM(R16:R18),0)</f>
        <v>0</v>
      </c>
      <c r="S19" s="4">
        <f t="shared" si="0"/>
        <v>0</v>
      </c>
      <c r="T19" s="17">
        <f t="shared" si="0"/>
        <v>0</v>
      </c>
      <c r="U19" s="14">
        <f t="shared" si="0"/>
        <v>0</v>
      </c>
      <c r="V19" s="4">
        <f t="shared" si="0"/>
        <v>0</v>
      </c>
      <c r="W19" s="4">
        <f t="shared" si="0"/>
        <v>0</v>
      </c>
      <c r="Y19" s="4">
        <f>ROUND(SUM(Y16:Y18),0)</f>
        <v>0</v>
      </c>
      <c r="Z19" s="17">
        <f>ROUND(SUM(Z16:Z18),0)</f>
        <v>0</v>
      </c>
      <c r="AA19" s="20">
        <f>ROUND(SUM(AA16:AA18),0)</f>
        <v>0</v>
      </c>
      <c r="AB19" s="4">
        <f>ROUND(SUM(AB16:AB18),0)</f>
        <v>0</v>
      </c>
    </row>
    <row r="20" spans="1:28" ht="12.75" customHeight="1" x14ac:dyDescent="0.25">
      <c r="B20" s="1"/>
      <c r="C20" s="22"/>
      <c r="D20" s="22"/>
      <c r="E20" s="22"/>
      <c r="F20" s="22"/>
      <c r="G20" s="23"/>
      <c r="H20" s="23"/>
      <c r="I20" s="84"/>
      <c r="J20" s="7"/>
      <c r="K20" s="7"/>
      <c r="L20" s="7"/>
      <c r="M20" s="84"/>
      <c r="N20" s="7"/>
      <c r="O20" s="7"/>
      <c r="P20" s="7"/>
      <c r="Q20" s="7"/>
    </row>
    <row r="21" spans="1:28" s="21" customFormat="1" ht="12.75" customHeight="1" x14ac:dyDescent="0.3">
      <c r="A21" s="25">
        <v>2</v>
      </c>
      <c r="B21" s="439" t="s">
        <v>4</v>
      </c>
      <c r="C21" s="440"/>
      <c r="D21" s="440"/>
      <c r="E21" s="440"/>
      <c r="F21" s="440"/>
      <c r="G21" s="440"/>
      <c r="H21" s="441"/>
      <c r="I21" s="84"/>
      <c r="J21" s="26"/>
      <c r="K21" s="26"/>
      <c r="L21" s="26"/>
      <c r="M21" s="84"/>
      <c r="N21" s="26"/>
      <c r="O21" s="26"/>
      <c r="P21" s="26"/>
      <c r="Q21" s="26"/>
      <c r="R21" s="2" t="s">
        <v>61</v>
      </c>
      <c r="S21" s="2" t="s">
        <v>62</v>
      </c>
      <c r="T21" s="15" t="s">
        <v>63</v>
      </c>
      <c r="U21" s="18" t="s">
        <v>61</v>
      </c>
      <c r="V21" s="2" t="s">
        <v>62</v>
      </c>
      <c r="W21" s="2" t="s">
        <v>63</v>
      </c>
      <c r="Y21" s="2" t="s">
        <v>80</v>
      </c>
      <c r="Z21" s="15" t="s">
        <v>165</v>
      </c>
      <c r="AA21" s="18" t="s">
        <v>80</v>
      </c>
      <c r="AB21" s="2" t="s">
        <v>165</v>
      </c>
    </row>
    <row r="22" spans="1:28" s="21" customFormat="1" ht="12.75" customHeight="1" x14ac:dyDescent="0.3">
      <c r="A22" s="445" t="s">
        <v>215</v>
      </c>
      <c r="B22" s="446"/>
      <c r="C22" s="446"/>
      <c r="D22" s="446"/>
      <c r="E22" s="446"/>
      <c r="F22" s="446"/>
      <c r="G22" s="446"/>
      <c r="H22" s="446"/>
      <c r="I22" s="446"/>
      <c r="J22" s="446"/>
      <c r="K22" s="446"/>
      <c r="L22" s="446"/>
      <c r="M22" s="446"/>
      <c r="N22" s="446"/>
      <c r="O22" s="446"/>
      <c r="P22" s="447"/>
      <c r="Q22" s="26"/>
      <c r="R22" s="122"/>
      <c r="S22" s="122"/>
      <c r="T22" s="123"/>
      <c r="U22" s="124"/>
      <c r="V22" s="122"/>
      <c r="W22" s="122"/>
      <c r="Y22" s="122"/>
      <c r="Z22" s="123"/>
      <c r="AA22" s="124"/>
      <c r="AB22" s="122"/>
    </row>
    <row r="23" spans="1:28" ht="12.75" customHeight="1" x14ac:dyDescent="0.25">
      <c r="A23" s="27" t="s">
        <v>104</v>
      </c>
      <c r="B23" s="28" t="s">
        <v>171</v>
      </c>
      <c r="C23" s="403"/>
      <c r="D23" s="22"/>
      <c r="E23" s="403"/>
      <c r="F23" s="404"/>
      <c r="G23" s="29">
        <f t="shared" ref="G23:G28" si="1">E23+F23</f>
        <v>0</v>
      </c>
      <c r="H23" s="29">
        <f t="shared" ref="H23:H28" si="2">C23-G23</f>
        <v>0</v>
      </c>
      <c r="I23" s="84" t="str">
        <f t="shared" ref="I23:I28" si="3">IF(AND($C23="",$E23="",$F23=""),"",IF(AND(OR($C23&lt;&gt;"",$G23&lt;&gt;""),OR(J23="",K23="")),"Select values! -&gt;",""))</f>
        <v/>
      </c>
      <c r="J23" s="119"/>
      <c r="K23" s="119"/>
      <c r="L23" s="3" t="str">
        <f t="shared" ref="L23:L28" si="4">IF(J23=K23,"-", "Allocation change")</f>
        <v>-</v>
      </c>
      <c r="M23" s="84" t="str">
        <f t="shared" ref="M23:M28" si="5">IF(AND($C23="",$E23="",$F23=""),"",IF(AND(OR($C23&lt;&gt;"",$G23&lt;&gt;""),OR(N23="",O23="")),"Select values! -&gt;",""))</f>
        <v/>
      </c>
      <c r="N23" s="116"/>
      <c r="O23" s="116"/>
      <c r="P23" s="93" t="str">
        <f t="shared" ref="P23:P28" si="6">IF(N23=O23,"-","Origin change")</f>
        <v>-</v>
      </c>
      <c r="Q23" s="44"/>
      <c r="R23" s="3" t="str">
        <f t="shared" ref="R23:R28" si="7">IF(J23="Internal",C23,"-")</f>
        <v>-</v>
      </c>
      <c r="S23" s="3" t="str">
        <f t="shared" ref="S23:S28" si="8">IF(J23="Related",C23,"-")</f>
        <v>-</v>
      </c>
      <c r="T23" s="16" t="str">
        <f t="shared" ref="T23:T28" si="9">IF(J23="External",C23,"-")</f>
        <v>-</v>
      </c>
      <c r="U23" s="19" t="str">
        <f t="shared" ref="U23:U28" si="10">IF(K23="Internal",G23,"-")</f>
        <v>-</v>
      </c>
      <c r="V23" s="3" t="str">
        <f t="shared" ref="V23:V28" si="11">IF(K23="Related",G23,"-")</f>
        <v>-</v>
      </c>
      <c r="W23" s="3" t="str">
        <f t="shared" ref="W23:W28" si="12">IF(K23="External",G23,"-")</f>
        <v>-</v>
      </c>
      <c r="Y23" s="3" t="str">
        <f t="shared" ref="Y23:Y28" si="13">IF($N23="Canadian",IF($C23="","-",$C23),"-")</f>
        <v>-</v>
      </c>
      <c r="Z23" s="16" t="str">
        <f t="shared" ref="Z23:Z28" si="14">IF($N23="Non-Canadian",IF($C23="","-",$C23),"-")</f>
        <v>-</v>
      </c>
      <c r="AA23" s="19" t="str">
        <f t="shared" ref="AA23:AA28" si="15">IF($O23="Canadian",IF($G23=0,"-",$G23),"-")</f>
        <v>-</v>
      </c>
      <c r="AB23" s="3" t="str">
        <f t="shared" ref="AB23:AB28" si="16">IF($O23="Non-Canadian",IF($G23=0,"-",$G23),"-")</f>
        <v>-</v>
      </c>
    </row>
    <row r="24" spans="1:28" ht="12.75" customHeight="1" x14ac:dyDescent="0.25">
      <c r="A24" s="27" t="s">
        <v>105</v>
      </c>
      <c r="B24" s="28" t="s">
        <v>182</v>
      </c>
      <c r="C24" s="403"/>
      <c r="D24" s="22"/>
      <c r="E24" s="403"/>
      <c r="F24" s="404"/>
      <c r="G24" s="29">
        <f t="shared" si="1"/>
        <v>0</v>
      </c>
      <c r="H24" s="29">
        <f t="shared" si="2"/>
        <v>0</v>
      </c>
      <c r="I24" s="84" t="str">
        <f t="shared" si="3"/>
        <v/>
      </c>
      <c r="J24" s="119"/>
      <c r="K24" s="119"/>
      <c r="L24" s="3" t="str">
        <f t="shared" si="4"/>
        <v>-</v>
      </c>
      <c r="M24" s="84" t="str">
        <f t="shared" si="5"/>
        <v/>
      </c>
      <c r="N24" s="116"/>
      <c r="O24" s="116"/>
      <c r="P24" s="93" t="str">
        <f t="shared" si="6"/>
        <v>-</v>
      </c>
      <c r="Q24" s="44"/>
      <c r="R24" s="3" t="str">
        <f t="shared" si="7"/>
        <v>-</v>
      </c>
      <c r="S24" s="3" t="str">
        <f t="shared" si="8"/>
        <v>-</v>
      </c>
      <c r="T24" s="16" t="str">
        <f t="shared" si="9"/>
        <v>-</v>
      </c>
      <c r="U24" s="19" t="str">
        <f t="shared" si="10"/>
        <v>-</v>
      </c>
      <c r="V24" s="3" t="str">
        <f t="shared" si="11"/>
        <v>-</v>
      </c>
      <c r="W24" s="3" t="str">
        <f t="shared" si="12"/>
        <v>-</v>
      </c>
      <c r="Y24" s="3" t="str">
        <f t="shared" si="13"/>
        <v>-</v>
      </c>
      <c r="Z24" s="16" t="str">
        <f t="shared" si="14"/>
        <v>-</v>
      </c>
      <c r="AA24" s="19" t="str">
        <f t="shared" si="15"/>
        <v>-</v>
      </c>
      <c r="AB24" s="3" t="str">
        <f t="shared" si="16"/>
        <v>-</v>
      </c>
    </row>
    <row r="25" spans="1:28" ht="12.75" customHeight="1" x14ac:dyDescent="0.25">
      <c r="A25" s="27" t="s">
        <v>106</v>
      </c>
      <c r="B25" s="28" t="s">
        <v>183</v>
      </c>
      <c r="C25" s="403"/>
      <c r="D25" s="22"/>
      <c r="E25" s="403"/>
      <c r="F25" s="404"/>
      <c r="G25" s="29">
        <f t="shared" si="1"/>
        <v>0</v>
      </c>
      <c r="H25" s="29">
        <f t="shared" si="2"/>
        <v>0</v>
      </c>
      <c r="I25" s="84" t="str">
        <f t="shared" si="3"/>
        <v/>
      </c>
      <c r="J25" s="119"/>
      <c r="K25" s="119"/>
      <c r="L25" s="3" t="str">
        <f t="shared" si="4"/>
        <v>-</v>
      </c>
      <c r="M25" s="84" t="str">
        <f t="shared" si="5"/>
        <v/>
      </c>
      <c r="N25" s="116"/>
      <c r="O25" s="116"/>
      <c r="P25" s="93" t="str">
        <f t="shared" si="6"/>
        <v>-</v>
      </c>
      <c r="Q25" s="44"/>
      <c r="R25" s="3" t="str">
        <f t="shared" si="7"/>
        <v>-</v>
      </c>
      <c r="S25" s="3" t="str">
        <f t="shared" si="8"/>
        <v>-</v>
      </c>
      <c r="T25" s="16" t="str">
        <f t="shared" si="9"/>
        <v>-</v>
      </c>
      <c r="U25" s="19" t="str">
        <f t="shared" si="10"/>
        <v>-</v>
      </c>
      <c r="V25" s="3" t="str">
        <f t="shared" si="11"/>
        <v>-</v>
      </c>
      <c r="W25" s="3" t="str">
        <f t="shared" si="12"/>
        <v>-</v>
      </c>
      <c r="Y25" s="3" t="str">
        <f t="shared" si="13"/>
        <v>-</v>
      </c>
      <c r="Z25" s="16" t="str">
        <f t="shared" si="14"/>
        <v>-</v>
      </c>
      <c r="AA25" s="19" t="str">
        <f t="shared" si="15"/>
        <v>-</v>
      </c>
      <c r="AB25" s="3" t="str">
        <f t="shared" si="16"/>
        <v>-</v>
      </c>
    </row>
    <row r="26" spans="1:28" ht="12.75" customHeight="1" x14ac:dyDescent="0.25">
      <c r="A26" s="27" t="s">
        <v>107</v>
      </c>
      <c r="B26" s="28" t="s">
        <v>184</v>
      </c>
      <c r="C26" s="403"/>
      <c r="D26" s="22"/>
      <c r="E26" s="403"/>
      <c r="F26" s="404"/>
      <c r="G26" s="29">
        <f t="shared" si="1"/>
        <v>0</v>
      </c>
      <c r="H26" s="29">
        <f t="shared" si="2"/>
        <v>0</v>
      </c>
      <c r="I26" s="84" t="str">
        <f t="shared" si="3"/>
        <v/>
      </c>
      <c r="J26" s="119"/>
      <c r="K26" s="119"/>
      <c r="L26" s="3" t="str">
        <f t="shared" si="4"/>
        <v>-</v>
      </c>
      <c r="M26" s="84" t="str">
        <f t="shared" si="5"/>
        <v/>
      </c>
      <c r="N26" s="116"/>
      <c r="O26" s="116"/>
      <c r="P26" s="93" t="str">
        <f t="shared" si="6"/>
        <v>-</v>
      </c>
      <c r="Q26" s="44"/>
      <c r="R26" s="3" t="str">
        <f t="shared" si="7"/>
        <v>-</v>
      </c>
      <c r="S26" s="3" t="str">
        <f t="shared" si="8"/>
        <v>-</v>
      </c>
      <c r="T26" s="16" t="str">
        <f t="shared" si="9"/>
        <v>-</v>
      </c>
      <c r="U26" s="19" t="str">
        <f t="shared" si="10"/>
        <v>-</v>
      </c>
      <c r="V26" s="3" t="str">
        <f t="shared" si="11"/>
        <v>-</v>
      </c>
      <c r="W26" s="3" t="str">
        <f t="shared" si="12"/>
        <v>-</v>
      </c>
      <c r="Y26" s="3" t="str">
        <f t="shared" si="13"/>
        <v>-</v>
      </c>
      <c r="Z26" s="16" t="str">
        <f t="shared" si="14"/>
        <v>-</v>
      </c>
      <c r="AA26" s="19" t="str">
        <f t="shared" si="15"/>
        <v>-</v>
      </c>
      <c r="AB26" s="3" t="str">
        <f t="shared" si="16"/>
        <v>-</v>
      </c>
    </row>
    <row r="27" spans="1:28" ht="12.75" customHeight="1" x14ac:dyDescent="0.25">
      <c r="A27" s="27" t="s">
        <v>108</v>
      </c>
      <c r="B27" s="28" t="s">
        <v>185</v>
      </c>
      <c r="C27" s="403"/>
      <c r="D27" s="22"/>
      <c r="E27" s="403"/>
      <c r="F27" s="404"/>
      <c r="G27" s="29">
        <f t="shared" si="1"/>
        <v>0</v>
      </c>
      <c r="H27" s="29">
        <f t="shared" si="2"/>
        <v>0</v>
      </c>
      <c r="I27" s="84" t="str">
        <f t="shared" si="3"/>
        <v/>
      </c>
      <c r="J27" s="119"/>
      <c r="K27" s="119"/>
      <c r="L27" s="3" t="str">
        <f t="shared" si="4"/>
        <v>-</v>
      </c>
      <c r="M27" s="84" t="str">
        <f t="shared" si="5"/>
        <v/>
      </c>
      <c r="N27" s="116"/>
      <c r="O27" s="116"/>
      <c r="P27" s="93" t="str">
        <f t="shared" si="6"/>
        <v>-</v>
      </c>
      <c r="Q27" s="44"/>
      <c r="R27" s="3" t="str">
        <f t="shared" si="7"/>
        <v>-</v>
      </c>
      <c r="S27" s="3" t="str">
        <f t="shared" si="8"/>
        <v>-</v>
      </c>
      <c r="T27" s="16" t="str">
        <f t="shared" si="9"/>
        <v>-</v>
      </c>
      <c r="U27" s="19" t="str">
        <f t="shared" si="10"/>
        <v>-</v>
      </c>
      <c r="V27" s="3" t="str">
        <f t="shared" si="11"/>
        <v>-</v>
      </c>
      <c r="W27" s="3" t="str">
        <f t="shared" si="12"/>
        <v>-</v>
      </c>
      <c r="Y27" s="3" t="str">
        <f t="shared" si="13"/>
        <v>-</v>
      </c>
      <c r="Z27" s="16" t="str">
        <f t="shared" si="14"/>
        <v>-</v>
      </c>
      <c r="AA27" s="19" t="str">
        <f t="shared" si="15"/>
        <v>-</v>
      </c>
      <c r="AB27" s="3" t="str">
        <f t="shared" si="16"/>
        <v>-</v>
      </c>
    </row>
    <row r="28" spans="1:28" ht="12.75" customHeight="1" x14ac:dyDescent="0.25">
      <c r="A28" s="27"/>
      <c r="B28" s="28"/>
      <c r="C28" s="403"/>
      <c r="D28" s="22"/>
      <c r="E28" s="403"/>
      <c r="F28" s="404"/>
      <c r="G28" s="29">
        <f t="shared" si="1"/>
        <v>0</v>
      </c>
      <c r="H28" s="29">
        <f t="shared" si="2"/>
        <v>0</v>
      </c>
      <c r="I28" s="84" t="str">
        <f t="shared" si="3"/>
        <v/>
      </c>
      <c r="J28" s="119"/>
      <c r="K28" s="119"/>
      <c r="L28" s="3" t="str">
        <f t="shared" si="4"/>
        <v>-</v>
      </c>
      <c r="M28" s="84" t="str">
        <f t="shared" si="5"/>
        <v/>
      </c>
      <c r="N28" s="119"/>
      <c r="O28" s="119"/>
      <c r="P28" s="3" t="str">
        <f t="shared" si="6"/>
        <v>-</v>
      </c>
      <c r="Q28" s="44"/>
      <c r="R28" s="3" t="str">
        <f t="shared" si="7"/>
        <v>-</v>
      </c>
      <c r="S28" s="3" t="str">
        <f t="shared" si="8"/>
        <v>-</v>
      </c>
      <c r="T28" s="16" t="str">
        <f t="shared" si="9"/>
        <v>-</v>
      </c>
      <c r="U28" s="19" t="str">
        <f t="shared" si="10"/>
        <v>-</v>
      </c>
      <c r="V28" s="3" t="str">
        <f t="shared" si="11"/>
        <v>-</v>
      </c>
      <c r="W28" s="3" t="str">
        <f t="shared" si="12"/>
        <v>-</v>
      </c>
      <c r="Y28" s="3" t="str">
        <f t="shared" si="13"/>
        <v>-</v>
      </c>
      <c r="Z28" s="16" t="str">
        <f t="shared" si="14"/>
        <v>-</v>
      </c>
      <c r="AA28" s="19" t="str">
        <f t="shared" si="15"/>
        <v>-</v>
      </c>
      <c r="AB28" s="3" t="str">
        <f t="shared" si="16"/>
        <v>-</v>
      </c>
    </row>
    <row r="29" spans="1:28" s="21" customFormat="1" ht="12.75" customHeight="1" x14ac:dyDescent="0.3">
      <c r="A29" s="25">
        <v>2</v>
      </c>
      <c r="B29" s="30" t="s">
        <v>5</v>
      </c>
      <c r="C29" s="31">
        <f>ROUND(SUM(C23:C28),0)</f>
        <v>0</v>
      </c>
      <c r="D29" s="45"/>
      <c r="E29" s="31">
        <f>ROUND(SUM(E23:E28),0)</f>
        <v>0</v>
      </c>
      <c r="F29" s="48">
        <f>ROUND(SUM(F23:F28),0)</f>
        <v>0</v>
      </c>
      <c r="G29" s="31">
        <f>ROUND(SUM(G23:G28),0)</f>
        <v>0</v>
      </c>
      <c r="H29" s="31">
        <f>SUM(H23:H28)</f>
        <v>0</v>
      </c>
      <c r="I29" s="84"/>
      <c r="J29" s="26"/>
      <c r="K29" s="26"/>
      <c r="L29" s="26"/>
      <c r="M29" s="84"/>
      <c r="N29" s="26"/>
      <c r="O29" s="26"/>
      <c r="P29" s="26"/>
      <c r="Q29" s="26"/>
      <c r="R29" s="4">
        <f>ROUND(SUM(R23:R28),0)</f>
        <v>0</v>
      </c>
      <c r="S29" s="4">
        <f t="shared" ref="S29:W29" si="17">ROUND(SUM(S23:S28),0)</f>
        <v>0</v>
      </c>
      <c r="T29" s="17">
        <f t="shared" si="17"/>
        <v>0</v>
      </c>
      <c r="U29" s="20">
        <f t="shared" si="17"/>
        <v>0</v>
      </c>
      <c r="V29" s="4">
        <f t="shared" si="17"/>
        <v>0</v>
      </c>
      <c r="W29" s="4">
        <f t="shared" si="17"/>
        <v>0</v>
      </c>
      <c r="Y29" s="4">
        <f>ROUND(SUM(Y23:Y28),0)</f>
        <v>0</v>
      </c>
      <c r="Z29" s="17">
        <f>ROUND(SUM(Z23:Z28),0)</f>
        <v>0</v>
      </c>
      <c r="AA29" s="20">
        <f>ROUND(SUM(AA23:AA28),0)</f>
        <v>0</v>
      </c>
      <c r="AB29" s="4">
        <f>ROUND(SUM(AB23:AB28),0)</f>
        <v>0</v>
      </c>
    </row>
    <row r="30" spans="1:28" ht="12.75" customHeight="1" x14ac:dyDescent="0.25">
      <c r="B30" s="1"/>
      <c r="C30" s="22"/>
      <c r="D30" s="22"/>
      <c r="E30" s="22"/>
      <c r="F30" s="22"/>
      <c r="G30" s="23"/>
      <c r="H30" s="23"/>
      <c r="I30" s="84"/>
      <c r="J30" s="7"/>
      <c r="K30" s="7"/>
      <c r="L30" s="7"/>
      <c r="M30" s="84"/>
      <c r="N30" s="7"/>
      <c r="O30" s="7"/>
      <c r="P30" s="7"/>
      <c r="Q30" s="7"/>
      <c r="R30" s="7"/>
      <c r="S30" s="7"/>
      <c r="T30" s="7"/>
      <c r="Y30" s="10"/>
      <c r="Z30" s="10"/>
      <c r="AA30" s="10"/>
      <c r="AB30" s="10"/>
    </row>
    <row r="31" spans="1:28" s="21" customFormat="1" ht="12.75" customHeight="1" x14ac:dyDescent="0.3">
      <c r="A31" s="25">
        <v>3</v>
      </c>
      <c r="B31" s="439" t="s">
        <v>6</v>
      </c>
      <c r="C31" s="440"/>
      <c r="D31" s="440"/>
      <c r="E31" s="440"/>
      <c r="F31" s="440"/>
      <c r="G31" s="440"/>
      <c r="H31" s="441"/>
      <c r="I31" s="84"/>
      <c r="J31" s="26"/>
      <c r="K31" s="26"/>
      <c r="L31" s="26"/>
      <c r="M31" s="84"/>
      <c r="N31" s="26"/>
      <c r="O31" s="26"/>
      <c r="P31" s="26"/>
      <c r="Q31" s="26"/>
      <c r="R31" s="2" t="s">
        <v>61</v>
      </c>
      <c r="S31" s="2" t="s">
        <v>62</v>
      </c>
      <c r="T31" s="15" t="s">
        <v>63</v>
      </c>
      <c r="U31" s="18" t="s">
        <v>61</v>
      </c>
      <c r="V31" s="2" t="s">
        <v>62</v>
      </c>
      <c r="W31" s="2" t="s">
        <v>63</v>
      </c>
      <c r="Y31" s="2" t="s">
        <v>80</v>
      </c>
      <c r="Z31" s="15" t="s">
        <v>165</v>
      </c>
      <c r="AA31" s="18" t="s">
        <v>80</v>
      </c>
      <c r="AB31" s="2" t="s">
        <v>165</v>
      </c>
    </row>
    <row r="32" spans="1:28" ht="12.75" customHeight="1" x14ac:dyDescent="0.25">
      <c r="A32" s="27" t="s">
        <v>109</v>
      </c>
      <c r="B32" s="46" t="s">
        <v>7</v>
      </c>
      <c r="C32" s="403"/>
      <c r="D32" s="22"/>
      <c r="E32" s="403"/>
      <c r="F32" s="404"/>
      <c r="G32" s="29">
        <f>E32+F32</f>
        <v>0</v>
      </c>
      <c r="H32" s="29">
        <f>C32-G32</f>
        <v>0</v>
      </c>
      <c r="I32" s="84" t="str">
        <f>IF(AND($C32="",$E32="",$F32=""),"",IF(AND(OR($C32&lt;&gt;"",$G32&lt;&gt;""),OR(J32="",K32="")),"Select values! -&gt;",""))</f>
        <v/>
      </c>
      <c r="J32" s="119"/>
      <c r="K32" s="119"/>
      <c r="L32" s="3" t="str">
        <f t="shared" ref="L32:L36" si="18">IF(J32=K32,"-", "Allocation change")</f>
        <v>-</v>
      </c>
      <c r="M32" s="84" t="str">
        <f t="shared" ref="M32:M36" si="19">IF(AND($C32="",$E32="",$F32=""),"",IF(AND(OR($C32&lt;&gt;"",$G32&lt;&gt;""),OR(N32="",O32="")),"Select values! -&gt;",""))</f>
        <v/>
      </c>
      <c r="N32" s="116"/>
      <c r="O32" s="116"/>
      <c r="P32" s="93" t="str">
        <f t="shared" ref="P32:P36" si="20">IF(N32=O32,"-","Origin change")</f>
        <v>-</v>
      </c>
      <c r="Q32" s="44"/>
      <c r="R32" s="3" t="str">
        <f>IF(J32="Internal",C32,"-")</f>
        <v>-</v>
      </c>
      <c r="S32" s="3" t="str">
        <f>IF(J32="Related",C32,"-")</f>
        <v>-</v>
      </c>
      <c r="T32" s="16" t="str">
        <f>IF(J32="External",C32,"-")</f>
        <v>-</v>
      </c>
      <c r="U32" s="19" t="str">
        <f>IF(K32="Internal",G32,"-")</f>
        <v>-</v>
      </c>
      <c r="V32" s="3" t="str">
        <f>IF(K32="Related",G32,"-")</f>
        <v>-</v>
      </c>
      <c r="W32" s="3" t="str">
        <f>IF(K32="External",G32,"-")</f>
        <v>-</v>
      </c>
      <c r="Y32" s="3" t="str">
        <f>IF($N32="Canadian",IF($C32="","-",$C32),"-")</f>
        <v>-</v>
      </c>
      <c r="Z32" s="16" t="str">
        <f>IF($N32="Non-Canadian",IF($C32="","-",$C32),"-")</f>
        <v>-</v>
      </c>
      <c r="AA32" s="19" t="str">
        <f>IF($O32="Canadian",IF($G32=0,"-",$G32),"-")</f>
        <v>-</v>
      </c>
      <c r="AB32" s="3" t="str">
        <f>IF($O32="Non-Canadian",IF($G32=0,"-",$G32),"-")</f>
        <v>-</v>
      </c>
    </row>
    <row r="33" spans="1:28" ht="12.75" customHeight="1" x14ac:dyDescent="0.25">
      <c r="A33" s="27" t="s">
        <v>110</v>
      </c>
      <c r="B33" s="46" t="s">
        <v>186</v>
      </c>
      <c r="C33" s="403"/>
      <c r="D33" s="22"/>
      <c r="E33" s="403"/>
      <c r="F33" s="404"/>
      <c r="G33" s="29">
        <f>E33+F33</f>
        <v>0</v>
      </c>
      <c r="H33" s="29">
        <f>C33-G33</f>
        <v>0</v>
      </c>
      <c r="I33" s="84" t="str">
        <f>IF(AND($C33="",$E33="",$F33=""),"",IF(AND(OR($C33&lt;&gt;"",$G33&lt;&gt;""),OR(J33="",K33="")),"Select values! -&gt;",""))</f>
        <v/>
      </c>
      <c r="J33" s="119"/>
      <c r="K33" s="119"/>
      <c r="L33" s="3" t="str">
        <f t="shared" si="18"/>
        <v>-</v>
      </c>
      <c r="M33" s="84" t="str">
        <f t="shared" si="19"/>
        <v/>
      </c>
      <c r="N33" s="116"/>
      <c r="O33" s="116"/>
      <c r="P33" s="93" t="str">
        <f t="shared" si="20"/>
        <v>-</v>
      </c>
      <c r="Q33" s="44"/>
      <c r="R33" s="3" t="str">
        <f>IF(J33="Internal",C33,"-")</f>
        <v>-</v>
      </c>
      <c r="S33" s="3" t="str">
        <f>IF(J33="Related",C33,"-")</f>
        <v>-</v>
      </c>
      <c r="T33" s="16" t="str">
        <f>IF(J33="External",C33,"-")</f>
        <v>-</v>
      </c>
      <c r="U33" s="19" t="str">
        <f>IF(K33="Internal",G33,"-")</f>
        <v>-</v>
      </c>
      <c r="V33" s="3" t="str">
        <f>IF(K33="Related",G33,"-")</f>
        <v>-</v>
      </c>
      <c r="W33" s="3" t="str">
        <f>IF(K33="External",G33,"-")</f>
        <v>-</v>
      </c>
      <c r="Y33" s="3" t="str">
        <f>IF($N33="Canadian",IF($C33="","-",$C33),"-")</f>
        <v>-</v>
      </c>
      <c r="Z33" s="16" t="str">
        <f>IF($N33="Non-Canadian",IF($C33="","-",$C33),"-")</f>
        <v>-</v>
      </c>
      <c r="AA33" s="19" t="str">
        <f>IF($O33="Canadian",IF($G33=0,"-",$G33),"-")</f>
        <v>-</v>
      </c>
      <c r="AB33" s="3" t="str">
        <f>IF($O33="Non-Canadian",IF($G33=0,"-",$G33),"-")</f>
        <v>-</v>
      </c>
    </row>
    <row r="34" spans="1:28" ht="12.75" customHeight="1" x14ac:dyDescent="0.25">
      <c r="A34" s="27" t="s">
        <v>111</v>
      </c>
      <c r="B34" s="46" t="s">
        <v>8</v>
      </c>
      <c r="C34" s="403"/>
      <c r="D34" s="22"/>
      <c r="E34" s="403"/>
      <c r="F34" s="404"/>
      <c r="G34" s="29">
        <f>E34+F34</f>
        <v>0</v>
      </c>
      <c r="H34" s="29">
        <f>C34-G34</f>
        <v>0</v>
      </c>
      <c r="I34" s="84" t="str">
        <f>IF(AND($C34="",$E34="",$F34=""),"",IF(AND(OR($C34&lt;&gt;"",$G34&lt;&gt;""),OR(J34="",K34="")),"Select values! -&gt;",""))</f>
        <v/>
      </c>
      <c r="J34" s="119"/>
      <c r="K34" s="119"/>
      <c r="L34" s="3" t="str">
        <f t="shared" si="18"/>
        <v>-</v>
      </c>
      <c r="M34" s="84" t="str">
        <f t="shared" si="19"/>
        <v/>
      </c>
      <c r="N34" s="116"/>
      <c r="O34" s="116"/>
      <c r="P34" s="93" t="str">
        <f t="shared" si="20"/>
        <v>-</v>
      </c>
      <c r="Q34" s="44"/>
      <c r="R34" s="3" t="str">
        <f>IF(J34="Internal",C34,"-")</f>
        <v>-</v>
      </c>
      <c r="S34" s="3" t="str">
        <f>IF(J34="Related",C34,"-")</f>
        <v>-</v>
      </c>
      <c r="T34" s="16" t="str">
        <f>IF(J34="External",C34,"-")</f>
        <v>-</v>
      </c>
      <c r="U34" s="19" t="str">
        <f>IF(K34="Internal",G34,"-")</f>
        <v>-</v>
      </c>
      <c r="V34" s="3" t="str">
        <f>IF(K34="Related",G34,"-")</f>
        <v>-</v>
      </c>
      <c r="W34" s="3" t="str">
        <f>IF(K34="External",G34,"-")</f>
        <v>-</v>
      </c>
      <c r="Y34" s="3" t="str">
        <f>IF($N34="Canadian",IF($C34="","-",$C34),"-")</f>
        <v>-</v>
      </c>
      <c r="Z34" s="16" t="str">
        <f>IF($N34="Non-Canadian",IF($C34="","-",$C34),"-")</f>
        <v>-</v>
      </c>
      <c r="AA34" s="19" t="str">
        <f>IF($O34="Canadian",IF($G34=0,"-",$G34),"-")</f>
        <v>-</v>
      </c>
      <c r="AB34" s="3" t="str">
        <f>IF($O34="Non-Canadian",IF($G34=0,"-",$G34),"-")</f>
        <v>-</v>
      </c>
    </row>
    <row r="35" spans="1:28" ht="12.75" customHeight="1" x14ac:dyDescent="0.25">
      <c r="A35" s="27" t="s">
        <v>112</v>
      </c>
      <c r="B35" s="46" t="s">
        <v>48</v>
      </c>
      <c r="C35" s="403"/>
      <c r="D35" s="22"/>
      <c r="E35" s="403"/>
      <c r="F35" s="404"/>
      <c r="G35" s="29">
        <f>E35+F35</f>
        <v>0</v>
      </c>
      <c r="H35" s="29">
        <f>C35-G35</f>
        <v>0</v>
      </c>
      <c r="I35" s="84" t="str">
        <f>IF(AND($C35="",$E35="",$F35=""),"",IF(AND(OR($C35&lt;&gt;"",$G35&lt;&gt;""),OR(J35="",K35="")),"Select values! -&gt;",""))</f>
        <v/>
      </c>
      <c r="J35" s="119"/>
      <c r="K35" s="119"/>
      <c r="L35" s="3" t="str">
        <f t="shared" si="18"/>
        <v>-</v>
      </c>
      <c r="M35" s="84" t="str">
        <f t="shared" si="19"/>
        <v/>
      </c>
      <c r="N35" s="116"/>
      <c r="O35" s="116"/>
      <c r="P35" s="93" t="str">
        <f t="shared" si="20"/>
        <v>-</v>
      </c>
      <c r="Q35" s="44"/>
      <c r="R35" s="3" t="str">
        <f>IF(J35="Internal",C35,"-")</f>
        <v>-</v>
      </c>
      <c r="S35" s="3" t="str">
        <f>IF(J35="Related",C35,"-")</f>
        <v>-</v>
      </c>
      <c r="T35" s="16" t="str">
        <f>IF(J35="External",C35,"-")</f>
        <v>-</v>
      </c>
      <c r="U35" s="19" t="str">
        <f>IF(K35="Internal",G35,"-")</f>
        <v>-</v>
      </c>
      <c r="V35" s="3" t="str">
        <f>IF(K35="Related",G35,"-")</f>
        <v>-</v>
      </c>
      <c r="W35" s="3" t="str">
        <f>IF(K35="External",G35,"-")</f>
        <v>-</v>
      </c>
      <c r="Y35" s="3" t="str">
        <f>IF($N35="Canadian",IF($C35="","-",$C35),"-")</f>
        <v>-</v>
      </c>
      <c r="Z35" s="16" t="str">
        <f>IF($N35="Non-Canadian",IF($C35="","-",$C35),"-")</f>
        <v>-</v>
      </c>
      <c r="AA35" s="19" t="str">
        <f>IF($O35="Canadian",IF($G35=0,"-",$G35),"-")</f>
        <v>-</v>
      </c>
      <c r="AB35" s="3" t="str">
        <f>IF($O35="Non-Canadian",IF($G35=0,"-",$G35),"-")</f>
        <v>-</v>
      </c>
    </row>
    <row r="36" spans="1:28" ht="12.75" customHeight="1" x14ac:dyDescent="0.25">
      <c r="A36" s="27"/>
      <c r="B36" s="46"/>
      <c r="C36" s="403"/>
      <c r="D36" s="22"/>
      <c r="E36" s="403"/>
      <c r="F36" s="404"/>
      <c r="G36" s="29">
        <f>E36+F36</f>
        <v>0</v>
      </c>
      <c r="H36" s="29">
        <f>C36-G36</f>
        <v>0</v>
      </c>
      <c r="I36" s="84" t="str">
        <f>IF(AND($C36="",$E36="",$F36=""),"",IF(AND(OR($C36&lt;&gt;"",$G36&lt;&gt;""),OR(J36="",K36="")),"Select values! -&gt;",""))</f>
        <v/>
      </c>
      <c r="J36" s="119"/>
      <c r="K36" s="119"/>
      <c r="L36" s="3" t="str">
        <f t="shared" si="18"/>
        <v>-</v>
      </c>
      <c r="M36" s="84" t="str">
        <f t="shared" si="19"/>
        <v/>
      </c>
      <c r="N36" s="119"/>
      <c r="O36" s="119"/>
      <c r="P36" s="3" t="str">
        <f t="shared" si="20"/>
        <v>-</v>
      </c>
      <c r="Q36" s="44"/>
      <c r="R36" s="3" t="str">
        <f>IF(J36="Internal",C36,"-")</f>
        <v>-</v>
      </c>
      <c r="S36" s="3" t="str">
        <f>IF(J36="Related",C36,"-")</f>
        <v>-</v>
      </c>
      <c r="T36" s="16" t="str">
        <f>IF(J36="External",C36,"-")</f>
        <v>-</v>
      </c>
      <c r="U36" s="19" t="str">
        <f>IF(K36="Internal",G36,"-")</f>
        <v>-</v>
      </c>
      <c r="V36" s="3" t="str">
        <f>IF(K36="Related",G36,"-")</f>
        <v>-</v>
      </c>
      <c r="W36" s="3" t="str">
        <f>IF(K36="External",G36,"-")</f>
        <v>-</v>
      </c>
      <c r="Y36" s="3" t="str">
        <f>IF($N36="Canadian",IF($C36="","-",$C36),"-")</f>
        <v>-</v>
      </c>
      <c r="Z36" s="16" t="str">
        <f>IF($N36="Non-Canadian",IF($C36="","-",$C36),"-")</f>
        <v>-</v>
      </c>
      <c r="AA36" s="19" t="str">
        <f>IF($O36="Canadian",IF($G36=0,"-",$G36),"-")</f>
        <v>-</v>
      </c>
      <c r="AB36" s="3" t="str">
        <f>IF($O36="Non-Canadian",IF($G36=0,"-",$G36),"-")</f>
        <v>-</v>
      </c>
    </row>
    <row r="37" spans="1:28" s="21" customFormat="1" ht="12.75" customHeight="1" x14ac:dyDescent="0.3">
      <c r="A37" s="25">
        <v>3</v>
      </c>
      <c r="B37" s="47" t="s">
        <v>9</v>
      </c>
      <c r="C37" s="31">
        <f>ROUND(SUM(C32:C36),0)</f>
        <v>0</v>
      </c>
      <c r="D37" s="45"/>
      <c r="E37" s="31">
        <f>ROUND(SUM(E32:E36),0)</f>
        <v>0</v>
      </c>
      <c r="F37" s="48">
        <f>ROUND(SUM(F32:F36),0)</f>
        <v>0</v>
      </c>
      <c r="G37" s="31">
        <f>ROUND(SUM(G32:G36),0)</f>
        <v>0</v>
      </c>
      <c r="H37" s="31">
        <f>SUM(H32:H36)</f>
        <v>0</v>
      </c>
      <c r="I37" s="84"/>
      <c r="J37" s="26"/>
      <c r="K37" s="26"/>
      <c r="L37" s="26"/>
      <c r="M37" s="84"/>
      <c r="N37" s="26"/>
      <c r="O37" s="26"/>
      <c r="P37" s="26"/>
      <c r="Q37" s="26"/>
      <c r="R37" s="4">
        <f>ROUND(SUM(R32:R36),0)</f>
        <v>0</v>
      </c>
      <c r="S37" s="4">
        <f t="shared" ref="S37:W37" si="21">ROUND(SUM(S32:S36),0)</f>
        <v>0</v>
      </c>
      <c r="T37" s="17">
        <f t="shared" si="21"/>
        <v>0</v>
      </c>
      <c r="U37" s="20">
        <f t="shared" si="21"/>
        <v>0</v>
      </c>
      <c r="V37" s="4">
        <f t="shared" si="21"/>
        <v>0</v>
      </c>
      <c r="W37" s="4">
        <f t="shared" si="21"/>
        <v>0</v>
      </c>
      <c r="Y37" s="4">
        <f>ROUND(SUM(Y32:Y36),0)</f>
        <v>0</v>
      </c>
      <c r="Z37" s="17">
        <f>ROUND(SUM(Z32:Z36),0)</f>
        <v>0</v>
      </c>
      <c r="AA37" s="20">
        <f>ROUND(SUM(AA32:AA36),0)</f>
        <v>0</v>
      </c>
      <c r="AB37" s="4">
        <f>ROUND(SUM(AB32:AB36),0)</f>
        <v>0</v>
      </c>
    </row>
    <row r="38" spans="1:28" ht="12.75" customHeight="1" thickBot="1" x14ac:dyDescent="0.3">
      <c r="B38" s="1"/>
      <c r="C38" s="22"/>
      <c r="D38" s="22"/>
      <c r="E38" s="22"/>
      <c r="F38" s="22"/>
      <c r="G38" s="23"/>
      <c r="H38" s="23"/>
      <c r="I38" s="84"/>
      <c r="J38" s="7"/>
      <c r="K38" s="7"/>
      <c r="L38" s="7"/>
      <c r="M38" s="84"/>
      <c r="N38" s="7"/>
      <c r="O38" s="7"/>
      <c r="P38" s="7"/>
      <c r="Q38" s="7"/>
      <c r="R38" s="7"/>
      <c r="S38" s="7"/>
      <c r="T38" s="7"/>
      <c r="Y38" s="10"/>
      <c r="Z38" s="10"/>
      <c r="AA38" s="10"/>
      <c r="AB38" s="10"/>
    </row>
    <row r="39" spans="1:28" ht="14.25" customHeight="1" thickBot="1" x14ac:dyDescent="0.35">
      <c r="A39" s="436" t="s">
        <v>45</v>
      </c>
      <c r="B39" s="437"/>
      <c r="C39" s="437"/>
      <c r="D39" s="437"/>
      <c r="E39" s="437"/>
      <c r="F39" s="437"/>
      <c r="G39" s="437"/>
      <c r="H39" s="438"/>
      <c r="I39" s="84"/>
      <c r="J39" s="7"/>
      <c r="K39" s="7"/>
      <c r="L39" s="7"/>
      <c r="M39" s="84"/>
      <c r="N39" s="7"/>
      <c r="O39" s="7"/>
      <c r="P39" s="7"/>
      <c r="Q39" s="7"/>
      <c r="R39" s="7"/>
      <c r="S39" s="7"/>
      <c r="T39" s="7"/>
      <c r="Y39" s="10"/>
      <c r="Z39" s="10"/>
      <c r="AA39" s="10"/>
      <c r="AB39" s="10"/>
    </row>
    <row r="40" spans="1:28" ht="12.75" customHeight="1" x14ac:dyDescent="0.25">
      <c r="A40" s="445" t="s">
        <v>216</v>
      </c>
      <c r="B40" s="446"/>
      <c r="C40" s="446"/>
      <c r="D40" s="446"/>
      <c r="E40" s="446"/>
      <c r="F40" s="446"/>
      <c r="G40" s="446"/>
      <c r="H40" s="446"/>
      <c r="I40" s="446"/>
      <c r="J40" s="446"/>
      <c r="K40" s="446"/>
      <c r="L40" s="446"/>
      <c r="M40" s="446"/>
      <c r="N40" s="446"/>
      <c r="O40" s="446"/>
      <c r="P40" s="447"/>
      <c r="Q40" s="7"/>
      <c r="R40" s="7"/>
      <c r="S40" s="7"/>
      <c r="T40" s="7"/>
      <c r="Y40" s="10"/>
      <c r="Z40" s="10"/>
      <c r="AA40" s="10"/>
      <c r="AB40" s="10"/>
    </row>
    <row r="41" spans="1:28" s="21" customFormat="1" ht="12.75" customHeight="1" x14ac:dyDescent="0.3">
      <c r="A41" s="25">
        <v>4</v>
      </c>
      <c r="B41" s="439" t="s">
        <v>175</v>
      </c>
      <c r="C41" s="440"/>
      <c r="D41" s="440"/>
      <c r="E41" s="440"/>
      <c r="F41" s="440"/>
      <c r="G41" s="440"/>
      <c r="H41" s="441"/>
      <c r="I41" s="84"/>
      <c r="J41" s="26"/>
      <c r="K41" s="26"/>
      <c r="L41" s="26"/>
      <c r="M41" s="84"/>
      <c r="N41" s="26"/>
      <c r="O41" s="26"/>
      <c r="P41" s="26"/>
      <c r="Q41" s="26"/>
      <c r="R41" s="2" t="s">
        <v>61</v>
      </c>
      <c r="S41" s="2" t="s">
        <v>62</v>
      </c>
      <c r="T41" s="15" t="s">
        <v>63</v>
      </c>
      <c r="U41" s="18" t="s">
        <v>61</v>
      </c>
      <c r="V41" s="2" t="s">
        <v>62</v>
      </c>
      <c r="W41" s="2" t="s">
        <v>63</v>
      </c>
      <c r="Y41" s="2" t="s">
        <v>80</v>
      </c>
      <c r="Z41" s="15" t="s">
        <v>165</v>
      </c>
      <c r="AA41" s="18" t="s">
        <v>80</v>
      </c>
      <c r="AB41" s="2" t="s">
        <v>165</v>
      </c>
    </row>
    <row r="42" spans="1:28" ht="12.75" customHeight="1" x14ac:dyDescent="0.25">
      <c r="A42" s="91" t="s">
        <v>113</v>
      </c>
      <c r="B42" s="211" t="s">
        <v>307</v>
      </c>
      <c r="C42" s="401"/>
      <c r="D42" s="22"/>
      <c r="E42" s="402"/>
      <c r="F42" s="405"/>
      <c r="G42" s="92">
        <f t="shared" ref="G42:G51" si="22">E42+F42</f>
        <v>0</v>
      </c>
      <c r="H42" s="92">
        <f>C42-G42</f>
        <v>0</v>
      </c>
      <c r="I42" s="84" t="str">
        <f t="shared" ref="I42:I51" si="23">IF(AND($C42="",$E42="",$F42=""),"",IF(AND(OR($C42&lt;&gt;"",$G42&lt;&gt;""),OR(J42="",K42="")),"Select values! -&gt;",""))</f>
        <v/>
      </c>
      <c r="J42" s="119"/>
      <c r="K42" s="119"/>
      <c r="L42" s="3" t="str">
        <f>IF(J42=K42,"-", "Allocation change")</f>
        <v>-</v>
      </c>
      <c r="M42" s="84" t="str">
        <f>IF(AND($C42="",$E42="",$F42=""),"",IF(AND(OR($C42&lt;&gt;"",$G42&lt;&gt;""),OR(N42="",O42="")),"Select values! -&gt;",""))</f>
        <v/>
      </c>
      <c r="N42" s="116"/>
      <c r="O42" s="116"/>
      <c r="P42" s="93" t="str">
        <f>IF(N42=O42,"-","Origin change")</f>
        <v>-</v>
      </c>
      <c r="Q42" s="44"/>
      <c r="R42" s="3" t="str">
        <f>IF(J42="Internal",C42,"-")</f>
        <v>-</v>
      </c>
      <c r="S42" s="3" t="str">
        <f>IF(J42="Related",C42,"-")</f>
        <v>-</v>
      </c>
      <c r="T42" s="16" t="str">
        <f>IF(J42="External",C42,"-")</f>
        <v>-</v>
      </c>
      <c r="U42" s="19" t="str">
        <f>IF(K42="Internal",G42,"-")</f>
        <v>-</v>
      </c>
      <c r="V42" s="3" t="str">
        <f>IF(K42="Related",G42,"-")</f>
        <v>-</v>
      </c>
      <c r="W42" s="3" t="str">
        <f>IF(K42="External",G42,"-")</f>
        <v>-</v>
      </c>
      <c r="Y42" s="3" t="str">
        <f t="shared" ref="Y42:Y51" si="24">IF($N42="Canadian",IF($C42="","-",$C42),"-")</f>
        <v>-</v>
      </c>
      <c r="Z42" s="16" t="str">
        <f t="shared" ref="Z42:Z51" si="25">IF($N42="Non-Canadian",IF($C42="","-",$C42),"-")</f>
        <v>-</v>
      </c>
      <c r="AA42" s="19" t="str">
        <f t="shared" ref="AA42:AA51" si="26">IF($O42="Canadian",IF($G42=0,"-",$G42),"-")</f>
        <v>-</v>
      </c>
      <c r="AB42" s="3" t="str">
        <f t="shared" ref="AB42:AB51" si="27">IF($O42="Non-Canadian",IF($G42=0,"-",$G42),"-")</f>
        <v>-</v>
      </c>
    </row>
    <row r="43" spans="1:28" s="7" customFormat="1" ht="12.75" customHeight="1" x14ac:dyDescent="0.25">
      <c r="A43" s="205"/>
      <c r="B43" s="210" t="s">
        <v>229</v>
      </c>
      <c r="C43" s="206"/>
      <c r="D43" s="206"/>
      <c r="E43" s="206"/>
      <c r="F43" s="206"/>
      <c r="G43" s="206"/>
      <c r="H43" s="206"/>
      <c r="I43" s="206"/>
      <c r="J43" s="206"/>
      <c r="K43" s="206"/>
      <c r="L43" s="206"/>
      <c r="M43" s="206"/>
      <c r="N43" s="206"/>
      <c r="O43" s="206"/>
      <c r="P43" s="207"/>
      <c r="Q43" s="44"/>
      <c r="R43" s="125"/>
      <c r="S43" s="125"/>
      <c r="T43" s="126"/>
      <c r="U43" s="127"/>
      <c r="V43" s="125"/>
      <c r="W43" s="125"/>
      <c r="Y43" s="125"/>
      <c r="Z43" s="126"/>
      <c r="AA43" s="127"/>
      <c r="AB43" s="125"/>
    </row>
    <row r="44" spans="1:28" ht="12.75" customHeight="1" x14ac:dyDescent="0.25">
      <c r="A44" s="94" t="s">
        <v>114</v>
      </c>
      <c r="B44" s="95" t="s">
        <v>187</v>
      </c>
      <c r="C44" s="406"/>
      <c r="D44" s="22"/>
      <c r="E44" s="406"/>
      <c r="F44" s="407"/>
      <c r="G44" s="96">
        <f t="shared" si="22"/>
        <v>0</v>
      </c>
      <c r="H44" s="96">
        <f t="shared" ref="H44:H51" si="28">C44-G44</f>
        <v>0</v>
      </c>
      <c r="I44" s="84" t="str">
        <f t="shared" si="23"/>
        <v/>
      </c>
      <c r="J44" s="119"/>
      <c r="K44" s="119"/>
      <c r="L44" s="3" t="str">
        <f t="shared" ref="L44:L51" si="29">IF(J44=K44,"-", "Allocation change")</f>
        <v>-</v>
      </c>
      <c r="M44" s="84" t="str">
        <f t="shared" ref="M44:M51" si="30">IF(AND($C44="",$E44="",$F44=""),"",IF(AND(OR($C44&lt;&gt;"",$G44&lt;&gt;""),OR(N44="",O44="")),"Select values! -&gt;",""))</f>
        <v/>
      </c>
      <c r="N44" s="116"/>
      <c r="O44" s="116"/>
      <c r="P44" s="93" t="str">
        <f t="shared" ref="P44:P51" si="31">IF(N44=O44,"-","Origin change")</f>
        <v>-</v>
      </c>
      <c r="Q44" s="44"/>
      <c r="R44" s="3" t="str">
        <f t="shared" ref="R44:R51" si="32">IF(J44="Internal",C44,"-")</f>
        <v>-</v>
      </c>
      <c r="S44" s="3" t="str">
        <f t="shared" ref="S44:S51" si="33">IF(J44="Related",C44,"-")</f>
        <v>-</v>
      </c>
      <c r="T44" s="16" t="str">
        <f t="shared" ref="T44:T51" si="34">IF(J44="External",C44,"-")</f>
        <v>-</v>
      </c>
      <c r="U44" s="19" t="str">
        <f t="shared" ref="U44:U51" si="35">IF(K44="Internal",G44,"-")</f>
        <v>-</v>
      </c>
      <c r="V44" s="3" t="str">
        <f t="shared" ref="V44:V51" si="36">IF(K44="Related",G44,"-")</f>
        <v>-</v>
      </c>
      <c r="W44" s="3" t="str">
        <f t="shared" ref="W44:W51" si="37">IF(K44="External",G44,"-")</f>
        <v>-</v>
      </c>
      <c r="Y44" s="3" t="str">
        <f t="shared" si="24"/>
        <v>-</v>
      </c>
      <c r="Z44" s="16" t="str">
        <f t="shared" si="25"/>
        <v>-</v>
      </c>
      <c r="AA44" s="19" t="str">
        <f t="shared" si="26"/>
        <v>-</v>
      </c>
      <c r="AB44" s="3" t="str">
        <f t="shared" si="27"/>
        <v>-</v>
      </c>
    </row>
    <row r="45" spans="1:28" ht="12.75" customHeight="1" x14ac:dyDescent="0.25">
      <c r="A45" s="27" t="s">
        <v>115</v>
      </c>
      <c r="B45" s="46" t="s">
        <v>188</v>
      </c>
      <c r="C45" s="403"/>
      <c r="D45" s="22"/>
      <c r="E45" s="403"/>
      <c r="F45" s="404"/>
      <c r="G45" s="29">
        <f t="shared" si="22"/>
        <v>0</v>
      </c>
      <c r="H45" s="29">
        <f t="shared" si="28"/>
        <v>0</v>
      </c>
      <c r="I45" s="84" t="str">
        <f t="shared" si="23"/>
        <v/>
      </c>
      <c r="J45" s="119"/>
      <c r="K45" s="119"/>
      <c r="L45" s="3" t="str">
        <f t="shared" si="29"/>
        <v>-</v>
      </c>
      <c r="M45" s="84" t="str">
        <f t="shared" si="30"/>
        <v/>
      </c>
      <c r="N45" s="116"/>
      <c r="O45" s="116"/>
      <c r="P45" s="93" t="str">
        <f t="shared" si="31"/>
        <v>-</v>
      </c>
      <c r="Q45" s="44"/>
      <c r="R45" s="3" t="str">
        <f t="shared" si="32"/>
        <v>-</v>
      </c>
      <c r="S45" s="3" t="str">
        <f t="shared" si="33"/>
        <v>-</v>
      </c>
      <c r="T45" s="16" t="str">
        <f t="shared" si="34"/>
        <v>-</v>
      </c>
      <c r="U45" s="19" t="str">
        <f t="shared" si="35"/>
        <v>-</v>
      </c>
      <c r="V45" s="3" t="str">
        <f t="shared" si="36"/>
        <v>-</v>
      </c>
      <c r="W45" s="3" t="str">
        <f t="shared" si="37"/>
        <v>-</v>
      </c>
      <c r="Y45" s="3" t="str">
        <f t="shared" si="24"/>
        <v>-</v>
      </c>
      <c r="Z45" s="16" t="str">
        <f t="shared" si="25"/>
        <v>-</v>
      </c>
      <c r="AA45" s="19" t="str">
        <f t="shared" si="26"/>
        <v>-</v>
      </c>
      <c r="AB45" s="3" t="str">
        <f t="shared" si="27"/>
        <v>-</v>
      </c>
    </row>
    <row r="46" spans="1:28" ht="12.75" customHeight="1" x14ac:dyDescent="0.25">
      <c r="A46" s="27" t="s">
        <v>116</v>
      </c>
      <c r="B46" s="46" t="s">
        <v>189</v>
      </c>
      <c r="C46" s="403"/>
      <c r="D46" s="22"/>
      <c r="E46" s="403"/>
      <c r="F46" s="404"/>
      <c r="G46" s="29">
        <f t="shared" si="22"/>
        <v>0</v>
      </c>
      <c r="H46" s="29">
        <f t="shared" si="28"/>
        <v>0</v>
      </c>
      <c r="I46" s="84" t="str">
        <f t="shared" si="23"/>
        <v/>
      </c>
      <c r="J46" s="119"/>
      <c r="K46" s="119"/>
      <c r="L46" s="3" t="str">
        <f t="shared" si="29"/>
        <v>-</v>
      </c>
      <c r="M46" s="84" t="str">
        <f t="shared" si="30"/>
        <v/>
      </c>
      <c r="N46" s="116"/>
      <c r="O46" s="116"/>
      <c r="P46" s="93" t="str">
        <f t="shared" si="31"/>
        <v>-</v>
      </c>
      <c r="Q46" s="44"/>
      <c r="R46" s="3" t="str">
        <f t="shared" si="32"/>
        <v>-</v>
      </c>
      <c r="S46" s="3" t="str">
        <f t="shared" si="33"/>
        <v>-</v>
      </c>
      <c r="T46" s="16" t="str">
        <f t="shared" si="34"/>
        <v>-</v>
      </c>
      <c r="U46" s="19" t="str">
        <f t="shared" si="35"/>
        <v>-</v>
      </c>
      <c r="V46" s="3" t="str">
        <f t="shared" si="36"/>
        <v>-</v>
      </c>
      <c r="W46" s="3" t="str">
        <f t="shared" si="37"/>
        <v>-</v>
      </c>
      <c r="Y46" s="3" t="str">
        <f t="shared" si="24"/>
        <v>-</v>
      </c>
      <c r="Z46" s="16" t="str">
        <f t="shared" si="25"/>
        <v>-</v>
      </c>
      <c r="AA46" s="19" t="str">
        <f t="shared" si="26"/>
        <v>-</v>
      </c>
      <c r="AB46" s="3" t="str">
        <f t="shared" si="27"/>
        <v>-</v>
      </c>
    </row>
    <row r="47" spans="1:28" ht="12.75" customHeight="1" x14ac:dyDescent="0.25">
      <c r="A47" s="27" t="s">
        <v>117</v>
      </c>
      <c r="B47" s="46" t="s">
        <v>190</v>
      </c>
      <c r="C47" s="403"/>
      <c r="D47" s="22"/>
      <c r="E47" s="403"/>
      <c r="F47" s="404"/>
      <c r="G47" s="29">
        <f t="shared" si="22"/>
        <v>0</v>
      </c>
      <c r="H47" s="29">
        <f t="shared" si="28"/>
        <v>0</v>
      </c>
      <c r="I47" s="84" t="str">
        <f t="shared" si="23"/>
        <v/>
      </c>
      <c r="J47" s="119"/>
      <c r="K47" s="119"/>
      <c r="L47" s="3" t="str">
        <f t="shared" si="29"/>
        <v>-</v>
      </c>
      <c r="M47" s="84" t="str">
        <f t="shared" si="30"/>
        <v/>
      </c>
      <c r="N47" s="116"/>
      <c r="O47" s="116"/>
      <c r="P47" s="93" t="str">
        <f t="shared" si="31"/>
        <v>-</v>
      </c>
      <c r="Q47" s="44"/>
      <c r="R47" s="3" t="str">
        <f t="shared" si="32"/>
        <v>-</v>
      </c>
      <c r="S47" s="3" t="str">
        <f t="shared" si="33"/>
        <v>-</v>
      </c>
      <c r="T47" s="16" t="str">
        <f t="shared" si="34"/>
        <v>-</v>
      </c>
      <c r="U47" s="19" t="str">
        <f t="shared" si="35"/>
        <v>-</v>
      </c>
      <c r="V47" s="3" t="str">
        <f t="shared" si="36"/>
        <v>-</v>
      </c>
      <c r="W47" s="3" t="str">
        <f t="shared" si="37"/>
        <v>-</v>
      </c>
      <c r="Y47" s="3" t="str">
        <f t="shared" si="24"/>
        <v>-</v>
      </c>
      <c r="Z47" s="16" t="str">
        <f t="shared" si="25"/>
        <v>-</v>
      </c>
      <c r="AA47" s="19" t="str">
        <f t="shared" si="26"/>
        <v>-</v>
      </c>
      <c r="AB47" s="3" t="str">
        <f t="shared" si="27"/>
        <v>-</v>
      </c>
    </row>
    <row r="48" spans="1:28" ht="12.75" customHeight="1" x14ac:dyDescent="0.25">
      <c r="A48" s="27" t="s">
        <v>78</v>
      </c>
      <c r="B48" s="46" t="s">
        <v>191</v>
      </c>
      <c r="C48" s="403"/>
      <c r="D48" s="22"/>
      <c r="E48" s="403"/>
      <c r="F48" s="404"/>
      <c r="G48" s="29">
        <f>E48+F48</f>
        <v>0</v>
      </c>
      <c r="H48" s="29">
        <f t="shared" si="28"/>
        <v>0</v>
      </c>
      <c r="I48" s="84" t="str">
        <f t="shared" si="23"/>
        <v/>
      </c>
      <c r="J48" s="119"/>
      <c r="K48" s="119"/>
      <c r="L48" s="3" t="str">
        <f t="shared" si="29"/>
        <v>-</v>
      </c>
      <c r="M48" s="84" t="str">
        <f t="shared" si="30"/>
        <v/>
      </c>
      <c r="N48" s="116"/>
      <c r="O48" s="116"/>
      <c r="P48" s="93" t="str">
        <f t="shared" si="31"/>
        <v>-</v>
      </c>
      <c r="Q48" s="44"/>
      <c r="R48" s="3" t="str">
        <f t="shared" si="32"/>
        <v>-</v>
      </c>
      <c r="S48" s="3" t="str">
        <f t="shared" si="33"/>
        <v>-</v>
      </c>
      <c r="T48" s="16" t="str">
        <f t="shared" si="34"/>
        <v>-</v>
      </c>
      <c r="U48" s="19" t="str">
        <f t="shared" si="35"/>
        <v>-</v>
      </c>
      <c r="V48" s="3" t="str">
        <f t="shared" si="36"/>
        <v>-</v>
      </c>
      <c r="W48" s="3" t="str">
        <f t="shared" si="37"/>
        <v>-</v>
      </c>
      <c r="Y48" s="3" t="str">
        <f t="shared" si="24"/>
        <v>-</v>
      </c>
      <c r="Z48" s="16" t="str">
        <f t="shared" si="25"/>
        <v>-</v>
      </c>
      <c r="AA48" s="19" t="str">
        <f t="shared" si="26"/>
        <v>-</v>
      </c>
      <c r="AB48" s="3" t="str">
        <f t="shared" si="27"/>
        <v>-</v>
      </c>
    </row>
    <row r="49" spans="1:28" ht="12.75" customHeight="1" x14ac:dyDescent="0.25">
      <c r="A49" s="27" t="s">
        <v>192</v>
      </c>
      <c r="B49" s="46" t="s">
        <v>193</v>
      </c>
      <c r="C49" s="403"/>
      <c r="D49" s="22"/>
      <c r="E49" s="403"/>
      <c r="F49" s="404"/>
      <c r="G49" s="29">
        <f>E49+F49</f>
        <v>0</v>
      </c>
      <c r="H49" s="29">
        <f t="shared" si="28"/>
        <v>0</v>
      </c>
      <c r="I49" s="84" t="str">
        <f t="shared" si="23"/>
        <v/>
      </c>
      <c r="J49" s="119"/>
      <c r="K49" s="119"/>
      <c r="L49" s="3" t="str">
        <f t="shared" si="29"/>
        <v>-</v>
      </c>
      <c r="M49" s="84" t="str">
        <f t="shared" si="30"/>
        <v/>
      </c>
      <c r="N49" s="116"/>
      <c r="O49" s="116"/>
      <c r="P49" s="93" t="str">
        <f t="shared" si="31"/>
        <v>-</v>
      </c>
      <c r="Q49" s="44"/>
      <c r="R49" s="3" t="str">
        <f t="shared" si="32"/>
        <v>-</v>
      </c>
      <c r="S49" s="3" t="str">
        <f t="shared" si="33"/>
        <v>-</v>
      </c>
      <c r="T49" s="16" t="str">
        <f t="shared" si="34"/>
        <v>-</v>
      </c>
      <c r="U49" s="19" t="str">
        <f t="shared" si="35"/>
        <v>-</v>
      </c>
      <c r="V49" s="3" t="str">
        <f t="shared" si="36"/>
        <v>-</v>
      </c>
      <c r="W49" s="3" t="str">
        <f t="shared" si="37"/>
        <v>-</v>
      </c>
      <c r="Y49" s="3" t="str">
        <f t="shared" si="24"/>
        <v>-</v>
      </c>
      <c r="Z49" s="16" t="str">
        <f t="shared" si="25"/>
        <v>-</v>
      </c>
      <c r="AA49" s="19" t="str">
        <f t="shared" si="26"/>
        <v>-</v>
      </c>
      <c r="AB49" s="3" t="str">
        <f t="shared" si="27"/>
        <v>-</v>
      </c>
    </row>
    <row r="50" spans="1:28" ht="12.75" customHeight="1" x14ac:dyDescent="0.25">
      <c r="A50" s="27" t="s">
        <v>118</v>
      </c>
      <c r="B50" s="46" t="s">
        <v>48</v>
      </c>
      <c r="C50" s="403"/>
      <c r="D50" s="22"/>
      <c r="E50" s="403"/>
      <c r="F50" s="404"/>
      <c r="G50" s="29">
        <f t="shared" si="22"/>
        <v>0</v>
      </c>
      <c r="H50" s="29">
        <f t="shared" si="28"/>
        <v>0</v>
      </c>
      <c r="I50" s="84" t="str">
        <f t="shared" si="23"/>
        <v/>
      </c>
      <c r="J50" s="119"/>
      <c r="K50" s="119"/>
      <c r="L50" s="3" t="str">
        <f t="shared" si="29"/>
        <v>-</v>
      </c>
      <c r="M50" s="84" t="str">
        <f t="shared" si="30"/>
        <v/>
      </c>
      <c r="N50" s="116"/>
      <c r="O50" s="116"/>
      <c r="P50" s="93" t="str">
        <f t="shared" si="31"/>
        <v>-</v>
      </c>
      <c r="Q50" s="44"/>
      <c r="R50" s="3" t="str">
        <f t="shared" si="32"/>
        <v>-</v>
      </c>
      <c r="S50" s="3" t="str">
        <f t="shared" si="33"/>
        <v>-</v>
      </c>
      <c r="T50" s="16" t="str">
        <f t="shared" si="34"/>
        <v>-</v>
      </c>
      <c r="U50" s="19" t="str">
        <f t="shared" si="35"/>
        <v>-</v>
      </c>
      <c r="V50" s="3" t="str">
        <f t="shared" si="36"/>
        <v>-</v>
      </c>
      <c r="W50" s="3" t="str">
        <f t="shared" si="37"/>
        <v>-</v>
      </c>
      <c r="Y50" s="3" t="str">
        <f t="shared" si="24"/>
        <v>-</v>
      </c>
      <c r="Z50" s="16" t="str">
        <f t="shared" si="25"/>
        <v>-</v>
      </c>
      <c r="AA50" s="19" t="str">
        <f t="shared" si="26"/>
        <v>-</v>
      </c>
      <c r="AB50" s="3" t="str">
        <f t="shared" si="27"/>
        <v>-</v>
      </c>
    </row>
    <row r="51" spans="1:28" ht="12.75" customHeight="1" x14ac:dyDescent="0.25">
      <c r="A51" s="27"/>
      <c r="B51" s="46"/>
      <c r="C51" s="117"/>
      <c r="D51" s="22"/>
      <c r="E51" s="403"/>
      <c r="F51" s="404"/>
      <c r="G51" s="29">
        <f t="shared" si="22"/>
        <v>0</v>
      </c>
      <c r="H51" s="29">
        <f t="shared" si="28"/>
        <v>0</v>
      </c>
      <c r="I51" s="84" t="str">
        <f t="shared" si="23"/>
        <v/>
      </c>
      <c r="J51" s="119"/>
      <c r="K51" s="119"/>
      <c r="L51" s="3" t="str">
        <f t="shared" si="29"/>
        <v>-</v>
      </c>
      <c r="M51" s="84" t="str">
        <f t="shared" si="30"/>
        <v/>
      </c>
      <c r="N51" s="119"/>
      <c r="O51" s="119"/>
      <c r="P51" s="3" t="str">
        <f t="shared" si="31"/>
        <v>-</v>
      </c>
      <c r="Q51" s="44"/>
      <c r="R51" s="3" t="str">
        <f t="shared" si="32"/>
        <v>-</v>
      </c>
      <c r="S51" s="3" t="str">
        <f t="shared" si="33"/>
        <v>-</v>
      </c>
      <c r="T51" s="16" t="str">
        <f t="shared" si="34"/>
        <v>-</v>
      </c>
      <c r="U51" s="19" t="str">
        <f t="shared" si="35"/>
        <v>-</v>
      </c>
      <c r="V51" s="3" t="str">
        <f t="shared" si="36"/>
        <v>-</v>
      </c>
      <c r="W51" s="3" t="str">
        <f t="shared" si="37"/>
        <v>-</v>
      </c>
      <c r="Y51" s="3" t="str">
        <f t="shared" si="24"/>
        <v>-</v>
      </c>
      <c r="Z51" s="16" t="str">
        <f t="shared" si="25"/>
        <v>-</v>
      </c>
      <c r="AA51" s="19" t="str">
        <f t="shared" si="26"/>
        <v>-</v>
      </c>
      <c r="AB51" s="3" t="str">
        <f t="shared" si="27"/>
        <v>-</v>
      </c>
    </row>
    <row r="52" spans="1:28" s="21" customFormat="1" ht="12.75" customHeight="1" x14ac:dyDescent="0.3">
      <c r="A52" s="25">
        <v>4</v>
      </c>
      <c r="B52" s="47" t="s">
        <v>194</v>
      </c>
      <c r="C52" s="31">
        <f>ROUND(SUM(C42:C51),0)</f>
        <v>0</v>
      </c>
      <c r="D52" s="45"/>
      <c r="E52" s="31">
        <f>ROUND(SUM(E42:E51),0)</f>
        <v>0</v>
      </c>
      <c r="F52" s="48">
        <f>ROUND(SUM(F42:F51),0)</f>
        <v>0</v>
      </c>
      <c r="G52" s="31">
        <f>ROUND(SUM(G42:G51),0)</f>
        <v>0</v>
      </c>
      <c r="H52" s="31">
        <f>SUM(H42:H51)</f>
        <v>0</v>
      </c>
      <c r="I52" s="84"/>
      <c r="J52" s="26"/>
      <c r="K52" s="26"/>
      <c r="L52" s="26"/>
      <c r="M52" s="84"/>
      <c r="N52" s="26"/>
      <c r="O52" s="26"/>
      <c r="P52" s="26"/>
      <c r="Q52" s="26"/>
      <c r="R52" s="4">
        <f>ROUND(SUM(R42:R51),0)</f>
        <v>0</v>
      </c>
      <c r="S52" s="4">
        <f t="shared" ref="S52:W52" si="38">ROUND(SUM(S42:S51),0)</f>
        <v>0</v>
      </c>
      <c r="T52" s="17">
        <f t="shared" si="38"/>
        <v>0</v>
      </c>
      <c r="U52" s="20">
        <f t="shared" si="38"/>
        <v>0</v>
      </c>
      <c r="V52" s="4">
        <f t="shared" si="38"/>
        <v>0</v>
      </c>
      <c r="W52" s="4">
        <f t="shared" si="38"/>
        <v>0</v>
      </c>
      <c r="Y52" s="4">
        <f>ROUND(SUM(Y42:Y51),0)</f>
        <v>0</v>
      </c>
      <c r="Z52" s="17">
        <f>ROUND(SUM(Z42:Z51),0)</f>
        <v>0</v>
      </c>
      <c r="AA52" s="20">
        <f>ROUND(SUM(AA42:AA51),0)</f>
        <v>0</v>
      </c>
      <c r="AB52" s="4">
        <f>ROUND(SUM(AB42:AB51),0)</f>
        <v>0</v>
      </c>
    </row>
    <row r="53" spans="1:28" ht="12.75" customHeight="1" x14ac:dyDescent="0.25">
      <c r="B53" s="1"/>
      <c r="C53" s="22"/>
      <c r="D53" s="22"/>
      <c r="E53" s="22"/>
      <c r="F53" s="32"/>
      <c r="G53" s="23"/>
      <c r="H53" s="23"/>
      <c r="I53" s="84"/>
      <c r="J53" s="7"/>
      <c r="K53" s="7"/>
      <c r="L53" s="7"/>
      <c r="M53" s="84"/>
      <c r="N53" s="7"/>
      <c r="O53" s="7"/>
      <c r="P53" s="7"/>
      <c r="Q53" s="7"/>
      <c r="R53" s="7"/>
      <c r="S53" s="7"/>
      <c r="T53" s="7"/>
      <c r="Y53" s="10"/>
      <c r="Z53" s="10"/>
      <c r="AA53" s="10"/>
      <c r="AB53" s="10"/>
    </row>
    <row r="54" spans="1:28" s="21" customFormat="1" ht="12.75" customHeight="1" x14ac:dyDescent="0.3">
      <c r="A54" s="25">
        <v>5</v>
      </c>
      <c r="B54" s="439" t="s">
        <v>10</v>
      </c>
      <c r="C54" s="440"/>
      <c r="D54" s="440"/>
      <c r="E54" s="440"/>
      <c r="F54" s="440"/>
      <c r="G54" s="440"/>
      <c r="H54" s="441"/>
      <c r="I54" s="84"/>
      <c r="M54" s="84"/>
      <c r="R54" s="2" t="s">
        <v>61</v>
      </c>
      <c r="S54" s="2" t="s">
        <v>62</v>
      </c>
      <c r="T54" s="15" t="s">
        <v>63</v>
      </c>
      <c r="U54" s="18" t="s">
        <v>61</v>
      </c>
      <c r="V54" s="2" t="s">
        <v>62</v>
      </c>
      <c r="W54" s="2" t="s">
        <v>63</v>
      </c>
      <c r="Y54" s="2" t="s">
        <v>80</v>
      </c>
      <c r="Z54" s="15" t="s">
        <v>165</v>
      </c>
      <c r="AA54" s="18" t="s">
        <v>80</v>
      </c>
      <c r="AB54" s="2" t="s">
        <v>165</v>
      </c>
    </row>
    <row r="55" spans="1:28" ht="12.75" customHeight="1" x14ac:dyDescent="0.25">
      <c r="A55" s="27" t="s">
        <v>119</v>
      </c>
      <c r="B55" s="46" t="s">
        <v>195</v>
      </c>
      <c r="C55" s="403"/>
      <c r="D55" s="22"/>
      <c r="E55" s="409"/>
      <c r="F55" s="404"/>
      <c r="G55" s="29">
        <f t="shared" ref="G55:G64" si="39">E55+F55</f>
        <v>0</v>
      </c>
      <c r="H55" s="29">
        <f t="shared" ref="H55:H65" si="40">C55-G55</f>
        <v>0</v>
      </c>
      <c r="I55" s="84" t="str">
        <f t="shared" ref="I55:I65" si="41">IF(AND($C55="",$E55="",$F55=""),"",IF(AND(OR($C55&lt;&gt;"",$G55&lt;&gt;""),OR(J55="",K55="")),"Select values! -&gt;",""))</f>
        <v/>
      </c>
      <c r="J55" s="119"/>
      <c r="K55" s="119"/>
      <c r="L55" s="3" t="str">
        <f t="shared" ref="L55:L65" si="42">IF(J55=K55,"-", "Allocation change")</f>
        <v>-</v>
      </c>
      <c r="M55" s="84" t="str">
        <f t="shared" ref="M55:M65" si="43">IF(AND($C55="",$E55="",$F55=""),"",IF(AND(OR($C55&lt;&gt;"",$G55&lt;&gt;""),OR(N55="",O55="")),"Select values! -&gt;",""))</f>
        <v/>
      </c>
      <c r="N55" s="116"/>
      <c r="O55" s="116"/>
      <c r="P55" s="93" t="str">
        <f t="shared" ref="P55:P65" si="44">IF(N55=O55,"-","Origin change")</f>
        <v>-</v>
      </c>
      <c r="Q55" s="44"/>
      <c r="R55" s="3" t="str">
        <f t="shared" ref="R55:R65" si="45">IF(J55="Internal",C55,"-")</f>
        <v>-</v>
      </c>
      <c r="S55" s="3" t="str">
        <f t="shared" ref="S55:S65" si="46">IF(J55="Related",C55,"-")</f>
        <v>-</v>
      </c>
      <c r="T55" s="16" t="str">
        <f t="shared" ref="T55:T65" si="47">IF(J55="External",C55,"-")</f>
        <v>-</v>
      </c>
      <c r="U55" s="19" t="str">
        <f t="shared" ref="U55:U65" si="48">IF(K55="Internal",G55,"-")</f>
        <v>-</v>
      </c>
      <c r="V55" s="3" t="str">
        <f t="shared" ref="V55:V65" si="49">IF(K55="Related",G55,"-")</f>
        <v>-</v>
      </c>
      <c r="W55" s="3" t="str">
        <f t="shared" ref="W55:W65" si="50">IF(K55="External",G55,"-")</f>
        <v>-</v>
      </c>
      <c r="Y55" s="3" t="str">
        <f t="shared" ref="Y55:Y65" si="51">IF($N55="Canadian",IF($C55="","-",$C55),"-")</f>
        <v>-</v>
      </c>
      <c r="Z55" s="16" t="str">
        <f t="shared" ref="Z55:Z65" si="52">IF($N55="Non-Canadian",IF($C55="","-",$C55),"-")</f>
        <v>-</v>
      </c>
      <c r="AA55" s="19" t="str">
        <f t="shared" ref="AA55:AA65" si="53">IF($O55="Canadian",IF($G55=0,"-",$G55),"-")</f>
        <v>-</v>
      </c>
      <c r="AB55" s="3" t="str">
        <f t="shared" ref="AB55:AB65" si="54">IF($O55="Non-Canadian",IF($G55=0,"-",$G55),"-")</f>
        <v>-</v>
      </c>
    </row>
    <row r="56" spans="1:28" ht="12.75" customHeight="1" x14ac:dyDescent="0.25">
      <c r="A56" s="27" t="s">
        <v>120</v>
      </c>
      <c r="B56" s="46" t="s">
        <v>196</v>
      </c>
      <c r="C56" s="403"/>
      <c r="D56" s="22"/>
      <c r="E56" s="409"/>
      <c r="F56" s="404"/>
      <c r="G56" s="29">
        <f t="shared" si="39"/>
        <v>0</v>
      </c>
      <c r="H56" s="29">
        <f t="shared" si="40"/>
        <v>0</v>
      </c>
      <c r="I56" s="84" t="str">
        <f t="shared" si="41"/>
        <v/>
      </c>
      <c r="J56" s="119"/>
      <c r="K56" s="119"/>
      <c r="L56" s="3" t="str">
        <f t="shared" si="42"/>
        <v>-</v>
      </c>
      <c r="M56" s="84" t="str">
        <f t="shared" si="43"/>
        <v/>
      </c>
      <c r="N56" s="116"/>
      <c r="O56" s="116"/>
      <c r="P56" s="93" t="str">
        <f t="shared" si="44"/>
        <v>-</v>
      </c>
      <c r="Q56" s="44"/>
      <c r="R56" s="3" t="str">
        <f t="shared" si="45"/>
        <v>-</v>
      </c>
      <c r="S56" s="3" t="str">
        <f t="shared" si="46"/>
        <v>-</v>
      </c>
      <c r="T56" s="16" t="str">
        <f t="shared" si="47"/>
        <v>-</v>
      </c>
      <c r="U56" s="19" t="str">
        <f t="shared" si="48"/>
        <v>-</v>
      </c>
      <c r="V56" s="3" t="str">
        <f t="shared" si="49"/>
        <v>-</v>
      </c>
      <c r="W56" s="3" t="str">
        <f t="shared" si="50"/>
        <v>-</v>
      </c>
      <c r="Y56" s="3" t="str">
        <f t="shared" si="51"/>
        <v>-</v>
      </c>
      <c r="Z56" s="16" t="str">
        <f t="shared" si="52"/>
        <v>-</v>
      </c>
      <c r="AA56" s="19" t="str">
        <f t="shared" si="53"/>
        <v>-</v>
      </c>
      <c r="AB56" s="3" t="str">
        <f t="shared" si="54"/>
        <v>-</v>
      </c>
    </row>
    <row r="57" spans="1:28" ht="12.75" customHeight="1" x14ac:dyDescent="0.25">
      <c r="A57" s="27" t="s">
        <v>121</v>
      </c>
      <c r="B57" s="46" t="s">
        <v>218</v>
      </c>
      <c r="C57" s="403"/>
      <c r="D57" s="22"/>
      <c r="E57" s="409"/>
      <c r="F57" s="404"/>
      <c r="G57" s="29">
        <f t="shared" si="39"/>
        <v>0</v>
      </c>
      <c r="H57" s="29">
        <f t="shared" si="40"/>
        <v>0</v>
      </c>
      <c r="I57" s="84" t="str">
        <f t="shared" si="41"/>
        <v/>
      </c>
      <c r="J57" s="119"/>
      <c r="K57" s="119"/>
      <c r="L57" s="3" t="str">
        <f t="shared" si="42"/>
        <v>-</v>
      </c>
      <c r="M57" s="84" t="str">
        <f t="shared" si="43"/>
        <v/>
      </c>
      <c r="N57" s="116"/>
      <c r="O57" s="116"/>
      <c r="P57" s="93" t="str">
        <f t="shared" si="44"/>
        <v>-</v>
      </c>
      <c r="Q57" s="44"/>
      <c r="R57" s="3" t="str">
        <f t="shared" si="45"/>
        <v>-</v>
      </c>
      <c r="S57" s="3" t="str">
        <f t="shared" si="46"/>
        <v>-</v>
      </c>
      <c r="T57" s="16" t="str">
        <f t="shared" si="47"/>
        <v>-</v>
      </c>
      <c r="U57" s="19" t="str">
        <f t="shared" si="48"/>
        <v>-</v>
      </c>
      <c r="V57" s="3" t="str">
        <f t="shared" si="49"/>
        <v>-</v>
      </c>
      <c r="W57" s="3" t="str">
        <f t="shared" si="50"/>
        <v>-</v>
      </c>
      <c r="Y57" s="3" t="str">
        <f t="shared" si="51"/>
        <v>-</v>
      </c>
      <c r="Z57" s="16" t="str">
        <f t="shared" si="52"/>
        <v>-</v>
      </c>
      <c r="AA57" s="19" t="str">
        <f t="shared" si="53"/>
        <v>-</v>
      </c>
      <c r="AB57" s="3" t="str">
        <f t="shared" si="54"/>
        <v>-</v>
      </c>
    </row>
    <row r="58" spans="1:28" ht="12.75" customHeight="1" x14ac:dyDescent="0.25">
      <c r="A58" s="27" t="s">
        <v>122</v>
      </c>
      <c r="B58" s="46" t="s">
        <v>198</v>
      </c>
      <c r="C58" s="403"/>
      <c r="D58" s="22"/>
      <c r="E58" s="409"/>
      <c r="F58" s="404"/>
      <c r="G58" s="29">
        <f t="shared" si="39"/>
        <v>0</v>
      </c>
      <c r="H58" s="29">
        <f t="shared" si="40"/>
        <v>0</v>
      </c>
      <c r="I58" s="84" t="str">
        <f t="shared" si="41"/>
        <v/>
      </c>
      <c r="J58" s="119"/>
      <c r="K58" s="119"/>
      <c r="L58" s="3" t="str">
        <f t="shared" si="42"/>
        <v>-</v>
      </c>
      <c r="M58" s="84" t="str">
        <f t="shared" si="43"/>
        <v/>
      </c>
      <c r="N58" s="116"/>
      <c r="O58" s="116"/>
      <c r="P58" s="93" t="str">
        <f t="shared" si="44"/>
        <v>-</v>
      </c>
      <c r="Q58" s="44"/>
      <c r="R58" s="3" t="str">
        <f t="shared" si="45"/>
        <v>-</v>
      </c>
      <c r="S58" s="3" t="str">
        <f t="shared" si="46"/>
        <v>-</v>
      </c>
      <c r="T58" s="16" t="str">
        <f t="shared" si="47"/>
        <v>-</v>
      </c>
      <c r="U58" s="19" t="str">
        <f t="shared" si="48"/>
        <v>-</v>
      </c>
      <c r="V58" s="3" t="str">
        <f t="shared" si="49"/>
        <v>-</v>
      </c>
      <c r="W58" s="3" t="str">
        <f t="shared" si="50"/>
        <v>-</v>
      </c>
      <c r="Y58" s="3" t="str">
        <f t="shared" si="51"/>
        <v>-</v>
      </c>
      <c r="Z58" s="16" t="str">
        <f t="shared" si="52"/>
        <v>-</v>
      </c>
      <c r="AA58" s="19" t="str">
        <f t="shared" si="53"/>
        <v>-</v>
      </c>
      <c r="AB58" s="3" t="str">
        <f t="shared" si="54"/>
        <v>-</v>
      </c>
    </row>
    <row r="59" spans="1:28" ht="12.75" customHeight="1" x14ac:dyDescent="0.25">
      <c r="A59" s="27" t="s">
        <v>123</v>
      </c>
      <c r="B59" s="46" t="s">
        <v>197</v>
      </c>
      <c r="C59" s="403"/>
      <c r="D59" s="22"/>
      <c r="E59" s="409"/>
      <c r="F59" s="404"/>
      <c r="G59" s="29">
        <f t="shared" si="39"/>
        <v>0</v>
      </c>
      <c r="H59" s="29">
        <f t="shared" si="40"/>
        <v>0</v>
      </c>
      <c r="I59" s="84" t="str">
        <f t="shared" si="41"/>
        <v/>
      </c>
      <c r="J59" s="119"/>
      <c r="K59" s="119"/>
      <c r="L59" s="3" t="str">
        <f t="shared" si="42"/>
        <v>-</v>
      </c>
      <c r="M59" s="84" t="str">
        <f t="shared" si="43"/>
        <v/>
      </c>
      <c r="N59" s="116"/>
      <c r="O59" s="116"/>
      <c r="P59" s="93" t="str">
        <f t="shared" si="44"/>
        <v>-</v>
      </c>
      <c r="Q59" s="44"/>
      <c r="R59" s="3" t="str">
        <f t="shared" si="45"/>
        <v>-</v>
      </c>
      <c r="S59" s="3" t="str">
        <f t="shared" si="46"/>
        <v>-</v>
      </c>
      <c r="T59" s="16" t="str">
        <f t="shared" si="47"/>
        <v>-</v>
      </c>
      <c r="U59" s="19" t="str">
        <f t="shared" si="48"/>
        <v>-</v>
      </c>
      <c r="V59" s="3" t="str">
        <f t="shared" si="49"/>
        <v>-</v>
      </c>
      <c r="W59" s="3" t="str">
        <f t="shared" si="50"/>
        <v>-</v>
      </c>
      <c r="Y59" s="3" t="str">
        <f t="shared" si="51"/>
        <v>-</v>
      </c>
      <c r="Z59" s="16" t="str">
        <f t="shared" si="52"/>
        <v>-</v>
      </c>
      <c r="AA59" s="19" t="str">
        <f t="shared" si="53"/>
        <v>-</v>
      </c>
      <c r="AB59" s="3" t="str">
        <f t="shared" si="54"/>
        <v>-</v>
      </c>
    </row>
    <row r="60" spans="1:28" ht="12.75" customHeight="1" x14ac:dyDescent="0.25">
      <c r="A60" s="27" t="s">
        <v>220</v>
      </c>
      <c r="B60" s="46" t="s">
        <v>199</v>
      </c>
      <c r="C60" s="403"/>
      <c r="D60" s="22"/>
      <c r="E60" s="409"/>
      <c r="F60" s="404"/>
      <c r="G60" s="29">
        <f t="shared" si="39"/>
        <v>0</v>
      </c>
      <c r="H60" s="29">
        <f t="shared" si="40"/>
        <v>0</v>
      </c>
      <c r="I60" s="84" t="str">
        <f t="shared" si="41"/>
        <v/>
      </c>
      <c r="J60" s="119"/>
      <c r="K60" s="119"/>
      <c r="L60" s="3" t="str">
        <f t="shared" si="42"/>
        <v>-</v>
      </c>
      <c r="M60" s="84" t="str">
        <f t="shared" si="43"/>
        <v/>
      </c>
      <c r="N60" s="116"/>
      <c r="O60" s="116"/>
      <c r="P60" s="93" t="str">
        <f t="shared" si="44"/>
        <v>-</v>
      </c>
      <c r="Q60" s="44"/>
      <c r="R60" s="3" t="str">
        <f t="shared" si="45"/>
        <v>-</v>
      </c>
      <c r="S60" s="3" t="str">
        <f t="shared" si="46"/>
        <v>-</v>
      </c>
      <c r="T60" s="16" t="str">
        <f t="shared" si="47"/>
        <v>-</v>
      </c>
      <c r="U60" s="19" t="str">
        <f t="shared" si="48"/>
        <v>-</v>
      </c>
      <c r="V60" s="3" t="str">
        <f t="shared" si="49"/>
        <v>-</v>
      </c>
      <c r="W60" s="3" t="str">
        <f t="shared" si="50"/>
        <v>-</v>
      </c>
      <c r="Y60" s="3" t="str">
        <f t="shared" si="51"/>
        <v>-</v>
      </c>
      <c r="Z60" s="16" t="str">
        <f t="shared" si="52"/>
        <v>-</v>
      </c>
      <c r="AA60" s="19" t="str">
        <f t="shared" si="53"/>
        <v>-</v>
      </c>
      <c r="AB60" s="3" t="str">
        <f t="shared" si="54"/>
        <v>-</v>
      </c>
    </row>
    <row r="61" spans="1:28" ht="12.75" customHeight="1" x14ac:dyDescent="0.25">
      <c r="A61" s="27" t="s">
        <v>124</v>
      </c>
      <c r="B61" s="46" t="s">
        <v>200</v>
      </c>
      <c r="C61" s="403"/>
      <c r="D61" s="22"/>
      <c r="E61" s="409"/>
      <c r="F61" s="404"/>
      <c r="G61" s="29">
        <f t="shared" si="39"/>
        <v>0</v>
      </c>
      <c r="H61" s="29">
        <f t="shared" si="40"/>
        <v>0</v>
      </c>
      <c r="I61" s="84" t="str">
        <f t="shared" si="41"/>
        <v/>
      </c>
      <c r="J61" s="119"/>
      <c r="K61" s="119"/>
      <c r="L61" s="3" t="str">
        <f t="shared" si="42"/>
        <v>-</v>
      </c>
      <c r="M61" s="84" t="str">
        <f t="shared" si="43"/>
        <v/>
      </c>
      <c r="N61" s="116"/>
      <c r="O61" s="116"/>
      <c r="P61" s="93" t="str">
        <f t="shared" si="44"/>
        <v>-</v>
      </c>
      <c r="Q61" s="44"/>
      <c r="R61" s="3" t="str">
        <f t="shared" si="45"/>
        <v>-</v>
      </c>
      <c r="S61" s="3" t="str">
        <f t="shared" si="46"/>
        <v>-</v>
      </c>
      <c r="T61" s="16" t="str">
        <f t="shared" si="47"/>
        <v>-</v>
      </c>
      <c r="U61" s="19" t="str">
        <f t="shared" si="48"/>
        <v>-</v>
      </c>
      <c r="V61" s="3" t="str">
        <f t="shared" si="49"/>
        <v>-</v>
      </c>
      <c r="W61" s="3" t="str">
        <f t="shared" si="50"/>
        <v>-</v>
      </c>
      <c r="Y61" s="3" t="str">
        <f t="shared" si="51"/>
        <v>-</v>
      </c>
      <c r="Z61" s="16" t="str">
        <f t="shared" si="52"/>
        <v>-</v>
      </c>
      <c r="AA61" s="19" t="str">
        <f t="shared" si="53"/>
        <v>-</v>
      </c>
      <c r="AB61" s="3" t="str">
        <f t="shared" si="54"/>
        <v>-</v>
      </c>
    </row>
    <row r="62" spans="1:28" ht="12.75" customHeight="1" x14ac:dyDescent="0.25">
      <c r="A62" s="27" t="s">
        <v>125</v>
      </c>
      <c r="B62" s="46" t="s">
        <v>201</v>
      </c>
      <c r="C62" s="403"/>
      <c r="D62" s="22"/>
      <c r="E62" s="409"/>
      <c r="F62" s="404"/>
      <c r="G62" s="29">
        <f t="shared" si="39"/>
        <v>0</v>
      </c>
      <c r="H62" s="29">
        <f t="shared" si="40"/>
        <v>0</v>
      </c>
      <c r="I62" s="84" t="str">
        <f t="shared" si="41"/>
        <v/>
      </c>
      <c r="J62" s="119"/>
      <c r="K62" s="119"/>
      <c r="L62" s="3" t="str">
        <f t="shared" si="42"/>
        <v>-</v>
      </c>
      <c r="M62" s="84" t="str">
        <f t="shared" si="43"/>
        <v/>
      </c>
      <c r="N62" s="116"/>
      <c r="O62" s="116"/>
      <c r="P62" s="93" t="str">
        <f t="shared" si="44"/>
        <v>-</v>
      </c>
      <c r="Q62" s="44"/>
      <c r="R62" s="3" t="str">
        <f t="shared" si="45"/>
        <v>-</v>
      </c>
      <c r="S62" s="3" t="str">
        <f t="shared" si="46"/>
        <v>-</v>
      </c>
      <c r="T62" s="16" t="str">
        <f t="shared" si="47"/>
        <v>-</v>
      </c>
      <c r="U62" s="19" t="str">
        <f t="shared" si="48"/>
        <v>-</v>
      </c>
      <c r="V62" s="3" t="str">
        <f t="shared" si="49"/>
        <v>-</v>
      </c>
      <c r="W62" s="3" t="str">
        <f t="shared" si="50"/>
        <v>-</v>
      </c>
      <c r="Y62" s="3" t="str">
        <f t="shared" si="51"/>
        <v>-</v>
      </c>
      <c r="Z62" s="16" t="str">
        <f t="shared" si="52"/>
        <v>-</v>
      </c>
      <c r="AA62" s="19" t="str">
        <f t="shared" si="53"/>
        <v>-</v>
      </c>
      <c r="AB62" s="3" t="str">
        <f t="shared" si="54"/>
        <v>-</v>
      </c>
    </row>
    <row r="63" spans="1:28" ht="12.75" customHeight="1" x14ac:dyDescent="0.25">
      <c r="A63" s="27" t="s">
        <v>126</v>
      </c>
      <c r="B63" s="46" t="s">
        <v>202</v>
      </c>
      <c r="C63" s="403"/>
      <c r="D63" s="22"/>
      <c r="E63" s="409"/>
      <c r="F63" s="404"/>
      <c r="G63" s="29">
        <f t="shared" si="39"/>
        <v>0</v>
      </c>
      <c r="H63" s="29">
        <f t="shared" si="40"/>
        <v>0</v>
      </c>
      <c r="I63" s="84" t="str">
        <f t="shared" si="41"/>
        <v/>
      </c>
      <c r="J63" s="119"/>
      <c r="K63" s="119"/>
      <c r="L63" s="3" t="str">
        <f t="shared" si="42"/>
        <v>-</v>
      </c>
      <c r="M63" s="84" t="str">
        <f t="shared" si="43"/>
        <v/>
      </c>
      <c r="N63" s="116"/>
      <c r="O63" s="116"/>
      <c r="P63" s="93" t="str">
        <f t="shared" si="44"/>
        <v>-</v>
      </c>
      <c r="Q63" s="44"/>
      <c r="R63" s="3" t="str">
        <f t="shared" si="45"/>
        <v>-</v>
      </c>
      <c r="S63" s="3" t="str">
        <f t="shared" si="46"/>
        <v>-</v>
      </c>
      <c r="T63" s="16" t="str">
        <f t="shared" si="47"/>
        <v>-</v>
      </c>
      <c r="U63" s="19" t="str">
        <f t="shared" si="48"/>
        <v>-</v>
      </c>
      <c r="V63" s="3" t="str">
        <f t="shared" si="49"/>
        <v>-</v>
      </c>
      <c r="W63" s="3" t="str">
        <f t="shared" si="50"/>
        <v>-</v>
      </c>
      <c r="Y63" s="3" t="str">
        <f t="shared" si="51"/>
        <v>-</v>
      </c>
      <c r="Z63" s="16" t="str">
        <f t="shared" si="52"/>
        <v>-</v>
      </c>
      <c r="AA63" s="19" t="str">
        <f t="shared" si="53"/>
        <v>-</v>
      </c>
      <c r="AB63" s="3" t="str">
        <f t="shared" si="54"/>
        <v>-</v>
      </c>
    </row>
    <row r="64" spans="1:28" ht="12.75" customHeight="1" x14ac:dyDescent="0.25">
      <c r="A64" s="27" t="s">
        <v>127</v>
      </c>
      <c r="B64" s="46" t="s">
        <v>203</v>
      </c>
      <c r="C64" s="403"/>
      <c r="D64" s="22"/>
      <c r="E64" s="409"/>
      <c r="F64" s="404"/>
      <c r="G64" s="29">
        <f t="shared" si="39"/>
        <v>0</v>
      </c>
      <c r="H64" s="29">
        <f t="shared" si="40"/>
        <v>0</v>
      </c>
      <c r="I64" s="84" t="str">
        <f t="shared" si="41"/>
        <v/>
      </c>
      <c r="J64" s="119"/>
      <c r="K64" s="119"/>
      <c r="L64" s="3" t="str">
        <f t="shared" si="42"/>
        <v>-</v>
      </c>
      <c r="M64" s="84" t="str">
        <f t="shared" si="43"/>
        <v/>
      </c>
      <c r="N64" s="116"/>
      <c r="O64" s="116"/>
      <c r="P64" s="93" t="str">
        <f t="shared" si="44"/>
        <v>-</v>
      </c>
      <c r="Q64" s="44"/>
      <c r="R64" s="3" t="str">
        <f t="shared" si="45"/>
        <v>-</v>
      </c>
      <c r="S64" s="3" t="str">
        <f t="shared" si="46"/>
        <v>-</v>
      </c>
      <c r="T64" s="16" t="str">
        <f t="shared" si="47"/>
        <v>-</v>
      </c>
      <c r="U64" s="19" t="str">
        <f t="shared" si="48"/>
        <v>-</v>
      </c>
      <c r="V64" s="3" t="str">
        <f t="shared" si="49"/>
        <v>-</v>
      </c>
      <c r="W64" s="3" t="str">
        <f t="shared" si="50"/>
        <v>-</v>
      </c>
      <c r="Y64" s="3" t="str">
        <f t="shared" si="51"/>
        <v>-</v>
      </c>
      <c r="Z64" s="16" t="str">
        <f t="shared" si="52"/>
        <v>-</v>
      </c>
      <c r="AA64" s="19" t="str">
        <f t="shared" si="53"/>
        <v>-</v>
      </c>
      <c r="AB64" s="3" t="str">
        <f t="shared" si="54"/>
        <v>-</v>
      </c>
    </row>
    <row r="65" spans="1:28" ht="12.75" customHeight="1" x14ac:dyDescent="0.25">
      <c r="A65" s="27"/>
      <c r="B65" s="46"/>
      <c r="C65" s="403"/>
      <c r="D65" s="22"/>
      <c r="E65" s="409"/>
      <c r="F65" s="404"/>
      <c r="G65" s="29">
        <f>E65+F65</f>
        <v>0</v>
      </c>
      <c r="H65" s="29">
        <f t="shared" si="40"/>
        <v>0</v>
      </c>
      <c r="I65" s="84" t="str">
        <f t="shared" si="41"/>
        <v/>
      </c>
      <c r="J65" s="119"/>
      <c r="K65" s="119"/>
      <c r="L65" s="3" t="str">
        <f t="shared" si="42"/>
        <v>-</v>
      </c>
      <c r="M65" s="84" t="str">
        <f t="shared" si="43"/>
        <v/>
      </c>
      <c r="N65" s="119"/>
      <c r="O65" s="119"/>
      <c r="P65" s="3" t="str">
        <f t="shared" si="44"/>
        <v>-</v>
      </c>
      <c r="Q65" s="44"/>
      <c r="R65" s="3" t="str">
        <f t="shared" si="45"/>
        <v>-</v>
      </c>
      <c r="S65" s="3" t="str">
        <f t="shared" si="46"/>
        <v>-</v>
      </c>
      <c r="T65" s="16" t="str">
        <f t="shared" si="47"/>
        <v>-</v>
      </c>
      <c r="U65" s="19" t="str">
        <f t="shared" si="48"/>
        <v>-</v>
      </c>
      <c r="V65" s="3" t="str">
        <f t="shared" si="49"/>
        <v>-</v>
      </c>
      <c r="W65" s="3" t="str">
        <f t="shared" si="50"/>
        <v>-</v>
      </c>
      <c r="Y65" s="3" t="str">
        <f t="shared" si="51"/>
        <v>-</v>
      </c>
      <c r="Z65" s="16" t="str">
        <f t="shared" si="52"/>
        <v>-</v>
      </c>
      <c r="AA65" s="19" t="str">
        <f t="shared" si="53"/>
        <v>-</v>
      </c>
      <c r="AB65" s="3" t="str">
        <f t="shared" si="54"/>
        <v>-</v>
      </c>
    </row>
    <row r="66" spans="1:28" s="21" customFormat="1" ht="12.75" customHeight="1" x14ac:dyDescent="0.3">
      <c r="A66" s="25">
        <v>5</v>
      </c>
      <c r="B66" s="47" t="s">
        <v>11</v>
      </c>
      <c r="C66" s="31">
        <f>ROUND(SUM(C55:C65),0)</f>
        <v>0</v>
      </c>
      <c r="D66" s="45"/>
      <c r="E66" s="31">
        <f>ROUND(SUM(E55:E65),0)</f>
        <v>0</v>
      </c>
      <c r="F66" s="48">
        <f>ROUND(SUM(F55:F65),0)</f>
        <v>0</v>
      </c>
      <c r="G66" s="31">
        <f>ROUND(SUM(G55:G65),0)</f>
        <v>0</v>
      </c>
      <c r="H66" s="31">
        <f>SUM(H55:H65)</f>
        <v>0</v>
      </c>
      <c r="I66" s="84"/>
      <c r="M66" s="84"/>
      <c r="R66" s="4">
        <f>ROUND(SUM(R55:R65),0)</f>
        <v>0</v>
      </c>
      <c r="S66" s="4">
        <f t="shared" ref="S66:W66" si="55">ROUND(SUM(S55:S65),0)</f>
        <v>0</v>
      </c>
      <c r="T66" s="17">
        <f t="shared" si="55"/>
        <v>0</v>
      </c>
      <c r="U66" s="20">
        <f t="shared" si="55"/>
        <v>0</v>
      </c>
      <c r="V66" s="4">
        <f t="shared" si="55"/>
        <v>0</v>
      </c>
      <c r="W66" s="4">
        <f t="shared" si="55"/>
        <v>0</v>
      </c>
      <c r="Y66" s="4">
        <f>ROUND(SUM(Y55:Y65),0)</f>
        <v>0</v>
      </c>
      <c r="Z66" s="17">
        <f>ROUND(SUM(Z55:Z65),0)</f>
        <v>0</v>
      </c>
      <c r="AA66" s="20">
        <f>ROUND(SUM(AA55:AA65),0)</f>
        <v>0</v>
      </c>
      <c r="AB66" s="4">
        <f>ROUND(SUM(AB55:AB65),0)</f>
        <v>0</v>
      </c>
    </row>
    <row r="67" spans="1:28" ht="12.75" customHeight="1" x14ac:dyDescent="0.25">
      <c r="B67" s="1"/>
      <c r="C67" s="22"/>
      <c r="D67" s="22"/>
      <c r="E67" s="32"/>
      <c r="F67" s="32"/>
      <c r="G67" s="23"/>
      <c r="H67" s="23"/>
      <c r="I67" s="84"/>
      <c r="M67" s="84"/>
    </row>
    <row r="68" spans="1:28" s="21" customFormat="1" ht="12.75" customHeight="1" x14ac:dyDescent="0.3">
      <c r="A68" s="25">
        <v>6</v>
      </c>
      <c r="B68" s="439" t="s">
        <v>12</v>
      </c>
      <c r="C68" s="440"/>
      <c r="D68" s="440"/>
      <c r="E68" s="440"/>
      <c r="F68" s="440"/>
      <c r="G68" s="440"/>
      <c r="H68" s="441"/>
      <c r="I68" s="84"/>
      <c r="M68" s="84"/>
      <c r="R68" s="2" t="s">
        <v>61</v>
      </c>
      <c r="S68" s="2" t="s">
        <v>62</v>
      </c>
      <c r="T68" s="15" t="s">
        <v>63</v>
      </c>
      <c r="U68" s="18" t="s">
        <v>61</v>
      </c>
      <c r="V68" s="2" t="s">
        <v>62</v>
      </c>
      <c r="W68" s="2" t="s">
        <v>63</v>
      </c>
      <c r="Y68" s="2" t="s">
        <v>80</v>
      </c>
      <c r="Z68" s="15" t="s">
        <v>165</v>
      </c>
      <c r="AA68" s="18" t="s">
        <v>80</v>
      </c>
      <c r="AB68" s="2" t="s">
        <v>165</v>
      </c>
    </row>
    <row r="69" spans="1:28" ht="12.75" customHeight="1" x14ac:dyDescent="0.25">
      <c r="A69" s="27" t="s">
        <v>128</v>
      </c>
      <c r="B69" s="46" t="s">
        <v>204</v>
      </c>
      <c r="C69" s="403"/>
      <c r="D69" s="22"/>
      <c r="E69" s="409"/>
      <c r="F69" s="404"/>
      <c r="G69" s="29">
        <f t="shared" ref="G69:G75" si="56">E69+F69</f>
        <v>0</v>
      </c>
      <c r="H69" s="29">
        <f t="shared" ref="H69:H75" si="57">C69-G69</f>
        <v>0</v>
      </c>
      <c r="I69" s="84" t="str">
        <f t="shared" ref="I69:I75" si="58">IF(AND($C69="",$E69="",$F69=""),"",IF(AND(OR($C69&lt;&gt;"",$G69&lt;&gt;""),OR(J69="",K69="")),"Select values! -&gt;",""))</f>
        <v/>
      </c>
      <c r="J69" s="119"/>
      <c r="K69" s="119"/>
      <c r="L69" s="3" t="str">
        <f t="shared" ref="L69:L75" si="59">IF(J69=K69,"-", "Allocation change")</f>
        <v>-</v>
      </c>
      <c r="M69" s="84" t="str">
        <f t="shared" ref="M69:M75" si="60">IF(AND($C69="",$E69="",$F69=""),"",IF(AND(OR($C69&lt;&gt;"",$G69&lt;&gt;""),OR(N69="",O69="")),"Select values! -&gt;",""))</f>
        <v/>
      </c>
      <c r="N69" s="119"/>
      <c r="O69" s="119"/>
      <c r="P69" s="3" t="str">
        <f t="shared" ref="P69:P75" si="61">IF(N69=O69,"-","Origin change")</f>
        <v>-</v>
      </c>
      <c r="Q69" s="44"/>
      <c r="R69" s="3" t="str">
        <f t="shared" ref="R69:R75" si="62">IF(J69="Internal",C69,"-")</f>
        <v>-</v>
      </c>
      <c r="S69" s="3" t="str">
        <f t="shared" ref="S69:S75" si="63">IF(J69="Related",C69,"-")</f>
        <v>-</v>
      </c>
      <c r="T69" s="16" t="str">
        <f t="shared" ref="T69:T75" si="64">IF(J69="External",C69,"-")</f>
        <v>-</v>
      </c>
      <c r="U69" s="19" t="str">
        <f t="shared" ref="U69:U75" si="65">IF(K69="Internal",G69,"-")</f>
        <v>-</v>
      </c>
      <c r="V69" s="3" t="str">
        <f t="shared" ref="V69:V75" si="66">IF(K69="Related",G69,"-")</f>
        <v>-</v>
      </c>
      <c r="W69" s="3" t="str">
        <f t="shared" ref="W69:W75" si="67">IF(K69="External",G69,"-")</f>
        <v>-</v>
      </c>
      <c r="Y69" s="3" t="str">
        <f t="shared" ref="Y69:Y75" si="68">IF($N69="Canadian",IF($C69="","-",$C69),"-")</f>
        <v>-</v>
      </c>
      <c r="Z69" s="16" t="str">
        <f t="shared" ref="Z69:Z75" si="69">IF($N69="Non-Canadian",IF($C69="","-",$C69),"-")</f>
        <v>-</v>
      </c>
      <c r="AA69" s="19" t="str">
        <f t="shared" ref="AA69:AA75" si="70">IF($O69="Canadian",IF($G69=0,"-",$G69),"-")</f>
        <v>-</v>
      </c>
      <c r="AB69" s="3" t="str">
        <f t="shared" ref="AB69:AB75" si="71">IF($O69="Non-Canadian",IF($G69=0,"-",$G69),"-")</f>
        <v>-</v>
      </c>
    </row>
    <row r="70" spans="1:28" ht="12.75" customHeight="1" x14ac:dyDescent="0.25">
      <c r="A70" s="27" t="s">
        <v>129</v>
      </c>
      <c r="B70" s="46" t="s">
        <v>13</v>
      </c>
      <c r="C70" s="403"/>
      <c r="D70" s="22"/>
      <c r="E70" s="409"/>
      <c r="F70" s="404"/>
      <c r="G70" s="29">
        <f t="shared" si="56"/>
        <v>0</v>
      </c>
      <c r="H70" s="29">
        <f t="shared" si="57"/>
        <v>0</v>
      </c>
      <c r="I70" s="84" t="str">
        <f t="shared" si="58"/>
        <v/>
      </c>
      <c r="J70" s="119"/>
      <c r="K70" s="119"/>
      <c r="L70" s="3" t="str">
        <f t="shared" si="59"/>
        <v>-</v>
      </c>
      <c r="M70" s="84" t="str">
        <f t="shared" si="60"/>
        <v/>
      </c>
      <c r="N70" s="119"/>
      <c r="O70" s="119"/>
      <c r="P70" s="3" t="str">
        <f t="shared" si="61"/>
        <v>-</v>
      </c>
      <c r="Q70" s="44"/>
      <c r="R70" s="3" t="str">
        <f t="shared" si="62"/>
        <v>-</v>
      </c>
      <c r="S70" s="3" t="str">
        <f t="shared" si="63"/>
        <v>-</v>
      </c>
      <c r="T70" s="16" t="str">
        <f t="shared" si="64"/>
        <v>-</v>
      </c>
      <c r="U70" s="19" t="str">
        <f t="shared" si="65"/>
        <v>-</v>
      </c>
      <c r="V70" s="3" t="str">
        <f t="shared" si="66"/>
        <v>-</v>
      </c>
      <c r="W70" s="3" t="str">
        <f t="shared" si="67"/>
        <v>-</v>
      </c>
      <c r="Y70" s="3" t="str">
        <f t="shared" si="68"/>
        <v>-</v>
      </c>
      <c r="Z70" s="16" t="str">
        <f t="shared" si="69"/>
        <v>-</v>
      </c>
      <c r="AA70" s="19" t="str">
        <f t="shared" si="70"/>
        <v>-</v>
      </c>
      <c r="AB70" s="3" t="str">
        <f t="shared" si="71"/>
        <v>-</v>
      </c>
    </row>
    <row r="71" spans="1:28" ht="12.75" customHeight="1" x14ac:dyDescent="0.25">
      <c r="A71" s="27" t="s">
        <v>130</v>
      </c>
      <c r="B71" s="46" t="s">
        <v>47</v>
      </c>
      <c r="C71" s="403"/>
      <c r="D71" s="22"/>
      <c r="E71" s="409"/>
      <c r="F71" s="404"/>
      <c r="G71" s="29">
        <f t="shared" si="56"/>
        <v>0</v>
      </c>
      <c r="H71" s="29">
        <f t="shared" si="57"/>
        <v>0</v>
      </c>
      <c r="I71" s="84" t="str">
        <f t="shared" si="58"/>
        <v/>
      </c>
      <c r="J71" s="119"/>
      <c r="K71" s="119"/>
      <c r="L71" s="3" t="str">
        <f t="shared" si="59"/>
        <v>-</v>
      </c>
      <c r="M71" s="84" t="str">
        <f t="shared" si="60"/>
        <v/>
      </c>
      <c r="N71" s="119"/>
      <c r="O71" s="119"/>
      <c r="P71" s="3" t="str">
        <f t="shared" si="61"/>
        <v>-</v>
      </c>
      <c r="Q71" s="44"/>
      <c r="R71" s="3" t="str">
        <f t="shared" si="62"/>
        <v>-</v>
      </c>
      <c r="S71" s="3" t="str">
        <f t="shared" si="63"/>
        <v>-</v>
      </c>
      <c r="T71" s="16" t="str">
        <f t="shared" si="64"/>
        <v>-</v>
      </c>
      <c r="U71" s="19" t="str">
        <f t="shared" si="65"/>
        <v>-</v>
      </c>
      <c r="V71" s="3" t="str">
        <f t="shared" si="66"/>
        <v>-</v>
      </c>
      <c r="W71" s="3" t="str">
        <f t="shared" si="67"/>
        <v>-</v>
      </c>
      <c r="Y71" s="3" t="str">
        <f t="shared" si="68"/>
        <v>-</v>
      </c>
      <c r="Z71" s="16" t="str">
        <f t="shared" si="69"/>
        <v>-</v>
      </c>
      <c r="AA71" s="19" t="str">
        <f t="shared" si="70"/>
        <v>-</v>
      </c>
      <c r="AB71" s="3" t="str">
        <f t="shared" si="71"/>
        <v>-</v>
      </c>
    </row>
    <row r="72" spans="1:28" ht="12.75" customHeight="1" x14ac:dyDescent="0.25">
      <c r="A72" s="27" t="s">
        <v>131</v>
      </c>
      <c r="B72" s="46" t="s">
        <v>46</v>
      </c>
      <c r="C72" s="403"/>
      <c r="D72" s="22"/>
      <c r="E72" s="409"/>
      <c r="F72" s="404"/>
      <c r="G72" s="29">
        <f t="shared" si="56"/>
        <v>0</v>
      </c>
      <c r="H72" s="29">
        <f t="shared" si="57"/>
        <v>0</v>
      </c>
      <c r="I72" s="84" t="str">
        <f t="shared" si="58"/>
        <v/>
      </c>
      <c r="J72" s="119"/>
      <c r="K72" s="119"/>
      <c r="L72" s="3" t="str">
        <f t="shared" si="59"/>
        <v>-</v>
      </c>
      <c r="M72" s="84" t="str">
        <f t="shared" si="60"/>
        <v/>
      </c>
      <c r="N72" s="119"/>
      <c r="O72" s="119"/>
      <c r="P72" s="3" t="str">
        <f t="shared" si="61"/>
        <v>-</v>
      </c>
      <c r="Q72" s="44"/>
      <c r="R72" s="3" t="str">
        <f t="shared" si="62"/>
        <v>-</v>
      </c>
      <c r="S72" s="3" t="str">
        <f t="shared" si="63"/>
        <v>-</v>
      </c>
      <c r="T72" s="16" t="str">
        <f t="shared" si="64"/>
        <v>-</v>
      </c>
      <c r="U72" s="19" t="str">
        <f t="shared" si="65"/>
        <v>-</v>
      </c>
      <c r="V72" s="3" t="str">
        <f t="shared" si="66"/>
        <v>-</v>
      </c>
      <c r="W72" s="3" t="str">
        <f t="shared" si="67"/>
        <v>-</v>
      </c>
      <c r="Y72" s="3" t="str">
        <f t="shared" si="68"/>
        <v>-</v>
      </c>
      <c r="Z72" s="16" t="str">
        <f t="shared" si="69"/>
        <v>-</v>
      </c>
      <c r="AA72" s="19" t="str">
        <f t="shared" si="70"/>
        <v>-</v>
      </c>
      <c r="AB72" s="3" t="str">
        <f t="shared" si="71"/>
        <v>-</v>
      </c>
    </row>
    <row r="73" spans="1:28" ht="12.75" customHeight="1" x14ac:dyDescent="0.25">
      <c r="A73" s="27" t="s">
        <v>205</v>
      </c>
      <c r="B73" s="46" t="s">
        <v>358</v>
      </c>
      <c r="C73" s="403"/>
      <c r="D73" s="22"/>
      <c r="E73" s="409"/>
      <c r="F73" s="404"/>
      <c r="G73" s="29">
        <f>E73+F73</f>
        <v>0</v>
      </c>
      <c r="H73" s="29">
        <f t="shared" si="57"/>
        <v>0</v>
      </c>
      <c r="I73" s="84" t="str">
        <f t="shared" si="58"/>
        <v/>
      </c>
      <c r="J73" s="119"/>
      <c r="K73" s="119"/>
      <c r="L73" s="3" t="str">
        <f t="shared" si="59"/>
        <v>-</v>
      </c>
      <c r="M73" s="84" t="str">
        <f t="shared" si="60"/>
        <v/>
      </c>
      <c r="N73" s="119"/>
      <c r="O73" s="119"/>
      <c r="P73" s="3" t="str">
        <f t="shared" si="61"/>
        <v>-</v>
      </c>
      <c r="Q73" s="44"/>
      <c r="R73" s="3" t="str">
        <f t="shared" si="62"/>
        <v>-</v>
      </c>
      <c r="S73" s="3" t="str">
        <f t="shared" si="63"/>
        <v>-</v>
      </c>
      <c r="T73" s="16" t="str">
        <f t="shared" si="64"/>
        <v>-</v>
      </c>
      <c r="U73" s="19" t="str">
        <f t="shared" si="65"/>
        <v>-</v>
      </c>
      <c r="V73" s="3" t="str">
        <f t="shared" si="66"/>
        <v>-</v>
      </c>
      <c r="W73" s="3" t="str">
        <f t="shared" si="67"/>
        <v>-</v>
      </c>
      <c r="Y73" s="3" t="str">
        <f t="shared" si="68"/>
        <v>-</v>
      </c>
      <c r="Z73" s="16" t="str">
        <f t="shared" si="69"/>
        <v>-</v>
      </c>
      <c r="AA73" s="19" t="str">
        <f t="shared" si="70"/>
        <v>-</v>
      </c>
      <c r="AB73" s="3" t="str">
        <f t="shared" si="71"/>
        <v>-</v>
      </c>
    </row>
    <row r="74" spans="1:28" ht="12.75" customHeight="1" x14ac:dyDescent="0.25">
      <c r="A74" s="27" t="s">
        <v>132</v>
      </c>
      <c r="B74" s="46" t="s">
        <v>49</v>
      </c>
      <c r="C74" s="403"/>
      <c r="D74" s="22"/>
      <c r="E74" s="409"/>
      <c r="F74" s="404"/>
      <c r="G74" s="29">
        <f t="shared" si="56"/>
        <v>0</v>
      </c>
      <c r="H74" s="29">
        <f t="shared" si="57"/>
        <v>0</v>
      </c>
      <c r="I74" s="84" t="str">
        <f t="shared" si="58"/>
        <v/>
      </c>
      <c r="J74" s="119"/>
      <c r="K74" s="119"/>
      <c r="L74" s="3" t="str">
        <f t="shared" si="59"/>
        <v>-</v>
      </c>
      <c r="M74" s="84" t="str">
        <f t="shared" si="60"/>
        <v/>
      </c>
      <c r="N74" s="119"/>
      <c r="O74" s="119"/>
      <c r="P74" s="3" t="str">
        <f t="shared" si="61"/>
        <v>-</v>
      </c>
      <c r="Q74" s="44"/>
      <c r="R74" s="3" t="str">
        <f t="shared" si="62"/>
        <v>-</v>
      </c>
      <c r="S74" s="3" t="str">
        <f t="shared" si="63"/>
        <v>-</v>
      </c>
      <c r="T74" s="16" t="str">
        <f t="shared" si="64"/>
        <v>-</v>
      </c>
      <c r="U74" s="19" t="str">
        <f t="shared" si="65"/>
        <v>-</v>
      </c>
      <c r="V74" s="3" t="str">
        <f t="shared" si="66"/>
        <v>-</v>
      </c>
      <c r="W74" s="3" t="str">
        <f t="shared" si="67"/>
        <v>-</v>
      </c>
      <c r="Y74" s="3" t="str">
        <f t="shared" si="68"/>
        <v>-</v>
      </c>
      <c r="Z74" s="16" t="str">
        <f t="shared" si="69"/>
        <v>-</v>
      </c>
      <c r="AA74" s="19" t="str">
        <f t="shared" si="70"/>
        <v>-</v>
      </c>
      <c r="AB74" s="3" t="str">
        <f t="shared" si="71"/>
        <v>-</v>
      </c>
    </row>
    <row r="75" spans="1:28" ht="12.75" customHeight="1" x14ac:dyDescent="0.25">
      <c r="A75" s="27"/>
      <c r="B75" s="46"/>
      <c r="C75" s="403"/>
      <c r="D75" s="22"/>
      <c r="E75" s="409"/>
      <c r="F75" s="404"/>
      <c r="G75" s="29">
        <f t="shared" si="56"/>
        <v>0</v>
      </c>
      <c r="H75" s="29">
        <f t="shared" si="57"/>
        <v>0</v>
      </c>
      <c r="I75" s="84" t="str">
        <f t="shared" si="58"/>
        <v/>
      </c>
      <c r="J75" s="119"/>
      <c r="K75" s="119"/>
      <c r="L75" s="3" t="str">
        <f t="shared" si="59"/>
        <v>-</v>
      </c>
      <c r="M75" s="84" t="str">
        <f t="shared" si="60"/>
        <v/>
      </c>
      <c r="N75" s="119"/>
      <c r="O75" s="119"/>
      <c r="P75" s="3" t="str">
        <f t="shared" si="61"/>
        <v>-</v>
      </c>
      <c r="Q75" s="44"/>
      <c r="R75" s="3" t="str">
        <f t="shared" si="62"/>
        <v>-</v>
      </c>
      <c r="S75" s="3" t="str">
        <f t="shared" si="63"/>
        <v>-</v>
      </c>
      <c r="T75" s="16" t="str">
        <f t="shared" si="64"/>
        <v>-</v>
      </c>
      <c r="U75" s="19" t="str">
        <f t="shared" si="65"/>
        <v>-</v>
      </c>
      <c r="V75" s="3" t="str">
        <f t="shared" si="66"/>
        <v>-</v>
      </c>
      <c r="W75" s="3" t="str">
        <f t="shared" si="67"/>
        <v>-</v>
      </c>
      <c r="Y75" s="3" t="str">
        <f t="shared" si="68"/>
        <v>-</v>
      </c>
      <c r="Z75" s="16" t="str">
        <f t="shared" si="69"/>
        <v>-</v>
      </c>
      <c r="AA75" s="19" t="str">
        <f t="shared" si="70"/>
        <v>-</v>
      </c>
      <c r="AB75" s="3" t="str">
        <f t="shared" si="71"/>
        <v>-</v>
      </c>
    </row>
    <row r="76" spans="1:28" s="21" customFormat="1" ht="12.75" customHeight="1" x14ac:dyDescent="0.3">
      <c r="A76" s="25">
        <v>6</v>
      </c>
      <c r="B76" s="47" t="s">
        <v>14</v>
      </c>
      <c r="C76" s="31">
        <f>ROUND(SUM(C69:C75),0)</f>
        <v>0</v>
      </c>
      <c r="D76" s="45"/>
      <c r="E76" s="31">
        <f>ROUND(SUM(E69:E75),0)</f>
        <v>0</v>
      </c>
      <c r="F76" s="48">
        <f>ROUND(SUM(F69:F75),0)</f>
        <v>0</v>
      </c>
      <c r="G76" s="31">
        <f>ROUND(SUM(G69:G75),0)</f>
        <v>0</v>
      </c>
      <c r="H76" s="31">
        <f>SUM(H69:H75)</f>
        <v>0</v>
      </c>
      <c r="I76" s="84"/>
      <c r="M76" s="84"/>
      <c r="R76" s="4">
        <f>ROUND(SUM(R69:R75),0)</f>
        <v>0</v>
      </c>
      <c r="S76" s="4">
        <f t="shared" ref="S76:W76" si="72">ROUND(SUM(S69:S75),0)</f>
        <v>0</v>
      </c>
      <c r="T76" s="17">
        <f t="shared" si="72"/>
        <v>0</v>
      </c>
      <c r="U76" s="20">
        <f t="shared" si="72"/>
        <v>0</v>
      </c>
      <c r="V76" s="4">
        <f t="shared" si="72"/>
        <v>0</v>
      </c>
      <c r="W76" s="4">
        <f t="shared" si="72"/>
        <v>0</v>
      </c>
      <c r="Y76" s="4">
        <f>ROUND(SUM(Y69:Y75),0)</f>
        <v>0</v>
      </c>
      <c r="Z76" s="17">
        <f>ROUND(SUM(Z69:Z75),0)</f>
        <v>0</v>
      </c>
      <c r="AA76" s="20">
        <f>ROUND(SUM(AA69:AA75),0)</f>
        <v>0</v>
      </c>
      <c r="AB76" s="4">
        <f>ROUND(SUM(AB69:AB75),0)</f>
        <v>0</v>
      </c>
    </row>
    <row r="77" spans="1:28" ht="12.75" customHeight="1" x14ac:dyDescent="0.25">
      <c r="B77" s="1"/>
      <c r="I77" s="84"/>
      <c r="M77" s="84"/>
    </row>
    <row r="78" spans="1:28" s="21" customFormat="1" ht="12.75" customHeight="1" x14ac:dyDescent="0.3">
      <c r="A78" s="25">
        <v>7</v>
      </c>
      <c r="B78" s="439" t="s">
        <v>228</v>
      </c>
      <c r="C78" s="440"/>
      <c r="D78" s="440"/>
      <c r="E78" s="440"/>
      <c r="F78" s="440"/>
      <c r="G78" s="440"/>
      <c r="H78" s="441"/>
      <c r="I78" s="84"/>
      <c r="M78" s="84"/>
      <c r="R78" s="2" t="s">
        <v>61</v>
      </c>
      <c r="S78" s="2" t="s">
        <v>62</v>
      </c>
      <c r="T78" s="15" t="s">
        <v>63</v>
      </c>
      <c r="U78" s="18" t="s">
        <v>61</v>
      </c>
      <c r="V78" s="2" t="s">
        <v>62</v>
      </c>
      <c r="W78" s="2" t="s">
        <v>63</v>
      </c>
      <c r="Y78" s="2" t="s">
        <v>80</v>
      </c>
      <c r="Z78" s="15" t="s">
        <v>165</v>
      </c>
      <c r="AA78" s="18" t="s">
        <v>80</v>
      </c>
      <c r="AB78" s="2" t="s">
        <v>165</v>
      </c>
    </row>
    <row r="79" spans="1:28" ht="12.75" customHeight="1" x14ac:dyDescent="0.25">
      <c r="A79" s="27" t="s">
        <v>133</v>
      </c>
      <c r="B79" s="46" t="s">
        <v>15</v>
      </c>
      <c r="C79" s="403"/>
      <c r="D79" s="22"/>
      <c r="E79" s="409"/>
      <c r="F79" s="404"/>
      <c r="G79" s="29">
        <f t="shared" ref="G79:G87" si="73">E79+F79</f>
        <v>0</v>
      </c>
      <c r="H79" s="29">
        <f t="shared" ref="H79:H87" si="74">C79-G79</f>
        <v>0</v>
      </c>
      <c r="I79" s="84" t="str">
        <f t="shared" ref="I79:I87" si="75">IF(AND($C79="",$E79="",$F79=""),"",IF(AND(OR($C79&lt;&gt;"",$G79&lt;&gt;""),OR(J79="",K79="")),"Select values! -&gt;",""))</f>
        <v/>
      </c>
      <c r="J79" s="119"/>
      <c r="K79" s="119"/>
      <c r="L79" s="3" t="str">
        <f t="shared" ref="L79:L87" si="76">IF(J79=K79,"-", "Allocation change")</f>
        <v>-</v>
      </c>
      <c r="M79" s="84" t="str">
        <f t="shared" ref="M79:M87" si="77">IF(AND($C79="",$E79="",$F79=""),"",IF(AND(OR($C79&lt;&gt;"",$G79&lt;&gt;""),OR(N79="",O79="")),"Select values! -&gt;",""))</f>
        <v/>
      </c>
      <c r="N79" s="119"/>
      <c r="O79" s="119"/>
      <c r="P79" s="3" t="str">
        <f t="shared" ref="P79:P87" si="78">IF(N79=O79,"-","Origin change")</f>
        <v>-</v>
      </c>
      <c r="Q79" s="44"/>
      <c r="R79" s="3" t="str">
        <f t="shared" ref="R79:R87" si="79">IF(J79="Internal",C79,"-")</f>
        <v>-</v>
      </c>
      <c r="S79" s="3" t="str">
        <f t="shared" ref="S79:S87" si="80">IF(J79="Related",C79,"-")</f>
        <v>-</v>
      </c>
      <c r="T79" s="16" t="str">
        <f t="shared" ref="T79:T87" si="81">IF(J79="External",C79,"-")</f>
        <v>-</v>
      </c>
      <c r="U79" s="19" t="str">
        <f t="shared" ref="U79:U87" si="82">IF(K79="Internal",G79,"-")</f>
        <v>-</v>
      </c>
      <c r="V79" s="3" t="str">
        <f t="shared" ref="V79:V87" si="83">IF(K79="Related",G79,"-")</f>
        <v>-</v>
      </c>
      <c r="W79" s="3" t="str">
        <f t="shared" ref="W79:W87" si="84">IF(K79="External",G79,"-")</f>
        <v>-</v>
      </c>
      <c r="Y79" s="3" t="str">
        <f t="shared" ref="Y79:Y87" si="85">IF($N79="Canadian",IF($C79="","-",$C79),"-")</f>
        <v>-</v>
      </c>
      <c r="Z79" s="16" t="str">
        <f t="shared" ref="Z79:Z87" si="86">IF($N79="Non-Canadian",IF($C79="","-",$C79),"-")</f>
        <v>-</v>
      </c>
      <c r="AA79" s="19" t="str">
        <f t="shared" ref="AA79:AA87" si="87">IF($O79="Canadian",IF($G79=0,"-",$G79),"-")</f>
        <v>-</v>
      </c>
      <c r="AB79" s="3" t="str">
        <f t="shared" ref="AB79:AB87" si="88">IF($O79="Non-Canadian",IF($G79=0,"-",$G79),"-")</f>
        <v>-</v>
      </c>
    </row>
    <row r="80" spans="1:28" ht="12.75" customHeight="1" x14ac:dyDescent="0.25">
      <c r="A80" s="27" t="s">
        <v>134</v>
      </c>
      <c r="B80" s="46" t="s">
        <v>16</v>
      </c>
      <c r="C80" s="403"/>
      <c r="D80" s="22"/>
      <c r="E80" s="409"/>
      <c r="F80" s="404"/>
      <c r="G80" s="29">
        <f t="shared" si="73"/>
        <v>0</v>
      </c>
      <c r="H80" s="29">
        <f t="shared" si="74"/>
        <v>0</v>
      </c>
      <c r="I80" s="84" t="str">
        <f t="shared" si="75"/>
        <v/>
      </c>
      <c r="J80" s="119"/>
      <c r="K80" s="119"/>
      <c r="L80" s="3" t="str">
        <f t="shared" si="76"/>
        <v>-</v>
      </c>
      <c r="M80" s="84" t="str">
        <f t="shared" si="77"/>
        <v/>
      </c>
      <c r="N80" s="119"/>
      <c r="O80" s="119"/>
      <c r="P80" s="3" t="str">
        <f t="shared" si="78"/>
        <v>-</v>
      </c>
      <c r="Q80" s="44"/>
      <c r="R80" s="3" t="str">
        <f t="shared" si="79"/>
        <v>-</v>
      </c>
      <c r="S80" s="3" t="str">
        <f t="shared" si="80"/>
        <v>-</v>
      </c>
      <c r="T80" s="16" t="str">
        <f t="shared" si="81"/>
        <v>-</v>
      </c>
      <c r="U80" s="19" t="str">
        <f t="shared" si="82"/>
        <v>-</v>
      </c>
      <c r="V80" s="3" t="str">
        <f t="shared" si="83"/>
        <v>-</v>
      </c>
      <c r="W80" s="3" t="str">
        <f t="shared" si="84"/>
        <v>-</v>
      </c>
      <c r="Y80" s="3" t="str">
        <f t="shared" si="85"/>
        <v>-</v>
      </c>
      <c r="Z80" s="16" t="str">
        <f t="shared" si="86"/>
        <v>-</v>
      </c>
      <c r="AA80" s="19" t="str">
        <f t="shared" si="87"/>
        <v>-</v>
      </c>
      <c r="AB80" s="3" t="str">
        <f t="shared" si="88"/>
        <v>-</v>
      </c>
    </row>
    <row r="81" spans="1:28" ht="12.75" customHeight="1" x14ac:dyDescent="0.25">
      <c r="A81" s="27" t="s">
        <v>135</v>
      </c>
      <c r="B81" s="46" t="s">
        <v>17</v>
      </c>
      <c r="C81" s="403"/>
      <c r="D81" s="22"/>
      <c r="E81" s="409"/>
      <c r="F81" s="404"/>
      <c r="G81" s="29">
        <f t="shared" si="73"/>
        <v>0</v>
      </c>
      <c r="H81" s="29">
        <f t="shared" si="74"/>
        <v>0</v>
      </c>
      <c r="I81" s="84" t="str">
        <f t="shared" si="75"/>
        <v/>
      </c>
      <c r="J81" s="119"/>
      <c r="K81" s="119"/>
      <c r="L81" s="3" t="str">
        <f t="shared" si="76"/>
        <v>-</v>
      </c>
      <c r="M81" s="84" t="str">
        <f t="shared" si="77"/>
        <v/>
      </c>
      <c r="N81" s="119"/>
      <c r="O81" s="119"/>
      <c r="P81" s="3" t="str">
        <f t="shared" si="78"/>
        <v>-</v>
      </c>
      <c r="Q81" s="44"/>
      <c r="R81" s="3" t="str">
        <f t="shared" si="79"/>
        <v>-</v>
      </c>
      <c r="S81" s="3" t="str">
        <f t="shared" si="80"/>
        <v>-</v>
      </c>
      <c r="T81" s="16" t="str">
        <f t="shared" si="81"/>
        <v>-</v>
      </c>
      <c r="U81" s="19" t="str">
        <f t="shared" si="82"/>
        <v>-</v>
      </c>
      <c r="V81" s="3" t="str">
        <f t="shared" si="83"/>
        <v>-</v>
      </c>
      <c r="W81" s="3" t="str">
        <f t="shared" si="84"/>
        <v>-</v>
      </c>
      <c r="Y81" s="3" t="str">
        <f t="shared" si="85"/>
        <v>-</v>
      </c>
      <c r="Z81" s="16" t="str">
        <f t="shared" si="86"/>
        <v>-</v>
      </c>
      <c r="AA81" s="19" t="str">
        <f t="shared" si="87"/>
        <v>-</v>
      </c>
      <c r="AB81" s="3" t="str">
        <f t="shared" si="88"/>
        <v>-</v>
      </c>
    </row>
    <row r="82" spans="1:28" ht="12.75" customHeight="1" x14ac:dyDescent="0.25">
      <c r="A82" s="27" t="s">
        <v>136</v>
      </c>
      <c r="B82" s="46" t="s">
        <v>172</v>
      </c>
      <c r="C82" s="403"/>
      <c r="D82" s="22"/>
      <c r="E82" s="409"/>
      <c r="F82" s="404"/>
      <c r="G82" s="29">
        <f t="shared" si="73"/>
        <v>0</v>
      </c>
      <c r="H82" s="29">
        <f t="shared" si="74"/>
        <v>0</v>
      </c>
      <c r="I82" s="84" t="str">
        <f t="shared" si="75"/>
        <v/>
      </c>
      <c r="J82" s="119"/>
      <c r="K82" s="119"/>
      <c r="L82" s="3" t="str">
        <f t="shared" si="76"/>
        <v>-</v>
      </c>
      <c r="M82" s="84" t="str">
        <f t="shared" si="77"/>
        <v/>
      </c>
      <c r="N82" s="119"/>
      <c r="O82" s="119"/>
      <c r="P82" s="3" t="str">
        <f t="shared" si="78"/>
        <v>-</v>
      </c>
      <c r="Q82" s="44"/>
      <c r="R82" s="3" t="str">
        <f t="shared" si="79"/>
        <v>-</v>
      </c>
      <c r="S82" s="3" t="str">
        <f t="shared" si="80"/>
        <v>-</v>
      </c>
      <c r="T82" s="16" t="str">
        <f t="shared" si="81"/>
        <v>-</v>
      </c>
      <c r="U82" s="19" t="str">
        <f t="shared" si="82"/>
        <v>-</v>
      </c>
      <c r="V82" s="3" t="str">
        <f t="shared" si="83"/>
        <v>-</v>
      </c>
      <c r="W82" s="3" t="str">
        <f t="shared" si="84"/>
        <v>-</v>
      </c>
      <c r="Y82" s="3" t="str">
        <f t="shared" si="85"/>
        <v>-</v>
      </c>
      <c r="Z82" s="16" t="str">
        <f t="shared" si="86"/>
        <v>-</v>
      </c>
      <c r="AA82" s="19" t="str">
        <f t="shared" si="87"/>
        <v>-</v>
      </c>
      <c r="AB82" s="3" t="str">
        <f t="shared" si="88"/>
        <v>-</v>
      </c>
    </row>
    <row r="83" spans="1:28" ht="12.75" customHeight="1" x14ac:dyDescent="0.25">
      <c r="A83" s="27" t="s">
        <v>137</v>
      </c>
      <c r="B83" s="46" t="s">
        <v>308</v>
      </c>
      <c r="C83" s="403"/>
      <c r="D83" s="22"/>
      <c r="E83" s="409"/>
      <c r="F83" s="404"/>
      <c r="G83" s="29">
        <f t="shared" si="73"/>
        <v>0</v>
      </c>
      <c r="H83" s="29">
        <f t="shared" si="74"/>
        <v>0</v>
      </c>
      <c r="I83" s="84" t="str">
        <f t="shared" si="75"/>
        <v/>
      </c>
      <c r="J83" s="119"/>
      <c r="K83" s="119"/>
      <c r="L83" s="3" t="str">
        <f t="shared" si="76"/>
        <v>-</v>
      </c>
      <c r="M83" s="84" t="str">
        <f t="shared" si="77"/>
        <v/>
      </c>
      <c r="N83" s="119"/>
      <c r="O83" s="119"/>
      <c r="P83" s="3" t="str">
        <f t="shared" si="78"/>
        <v>-</v>
      </c>
      <c r="Q83" s="44"/>
      <c r="R83" s="3" t="str">
        <f t="shared" si="79"/>
        <v>-</v>
      </c>
      <c r="S83" s="3" t="str">
        <f t="shared" si="80"/>
        <v>-</v>
      </c>
      <c r="T83" s="16" t="str">
        <f t="shared" si="81"/>
        <v>-</v>
      </c>
      <c r="U83" s="19" t="str">
        <f t="shared" si="82"/>
        <v>-</v>
      </c>
      <c r="V83" s="3" t="str">
        <f t="shared" si="83"/>
        <v>-</v>
      </c>
      <c r="W83" s="3" t="str">
        <f t="shared" si="84"/>
        <v>-</v>
      </c>
      <c r="Y83" s="3" t="str">
        <f t="shared" si="85"/>
        <v>-</v>
      </c>
      <c r="Z83" s="16" t="str">
        <f t="shared" si="86"/>
        <v>-</v>
      </c>
      <c r="AA83" s="19" t="str">
        <f t="shared" si="87"/>
        <v>-</v>
      </c>
      <c r="AB83" s="3" t="str">
        <f t="shared" si="88"/>
        <v>-</v>
      </c>
    </row>
    <row r="84" spans="1:28" ht="12.75" customHeight="1" x14ac:dyDescent="0.25">
      <c r="A84" s="27" t="s">
        <v>138</v>
      </c>
      <c r="B84" s="46" t="s">
        <v>297</v>
      </c>
      <c r="C84" s="403"/>
      <c r="D84" s="22"/>
      <c r="E84" s="409"/>
      <c r="F84" s="404"/>
      <c r="G84" s="29">
        <f t="shared" si="73"/>
        <v>0</v>
      </c>
      <c r="H84" s="29">
        <f t="shared" si="74"/>
        <v>0</v>
      </c>
      <c r="I84" s="84" t="str">
        <f t="shared" si="75"/>
        <v/>
      </c>
      <c r="J84" s="119"/>
      <c r="K84" s="119"/>
      <c r="L84" s="3" t="str">
        <f t="shared" si="76"/>
        <v>-</v>
      </c>
      <c r="M84" s="84" t="str">
        <f t="shared" si="77"/>
        <v/>
      </c>
      <c r="N84" s="119"/>
      <c r="O84" s="119"/>
      <c r="P84" s="3" t="str">
        <f t="shared" si="78"/>
        <v>-</v>
      </c>
      <c r="Q84" s="44"/>
      <c r="R84" s="3" t="str">
        <f t="shared" si="79"/>
        <v>-</v>
      </c>
      <c r="S84" s="3" t="str">
        <f t="shared" si="80"/>
        <v>-</v>
      </c>
      <c r="T84" s="16" t="str">
        <f t="shared" si="81"/>
        <v>-</v>
      </c>
      <c r="U84" s="19" t="str">
        <f t="shared" si="82"/>
        <v>-</v>
      </c>
      <c r="V84" s="3" t="str">
        <f t="shared" si="83"/>
        <v>-</v>
      </c>
      <c r="W84" s="3" t="str">
        <f t="shared" si="84"/>
        <v>-</v>
      </c>
      <c r="Y84" s="3" t="str">
        <f t="shared" si="85"/>
        <v>-</v>
      </c>
      <c r="Z84" s="16" t="str">
        <f t="shared" si="86"/>
        <v>-</v>
      </c>
      <c r="AA84" s="19" t="str">
        <f t="shared" si="87"/>
        <v>-</v>
      </c>
      <c r="AB84" s="3" t="str">
        <f t="shared" si="88"/>
        <v>-</v>
      </c>
    </row>
    <row r="85" spans="1:28" ht="12.75" customHeight="1" x14ac:dyDescent="0.25">
      <c r="A85" s="27" t="s">
        <v>139</v>
      </c>
      <c r="B85" s="46" t="s">
        <v>18</v>
      </c>
      <c r="C85" s="403"/>
      <c r="D85" s="22"/>
      <c r="E85" s="409"/>
      <c r="F85" s="404"/>
      <c r="G85" s="29">
        <f t="shared" si="73"/>
        <v>0</v>
      </c>
      <c r="H85" s="29">
        <f t="shared" si="74"/>
        <v>0</v>
      </c>
      <c r="I85" s="84" t="str">
        <f t="shared" si="75"/>
        <v/>
      </c>
      <c r="J85" s="119"/>
      <c r="K85" s="119"/>
      <c r="L85" s="3" t="str">
        <f t="shared" si="76"/>
        <v>-</v>
      </c>
      <c r="M85" s="84" t="str">
        <f t="shared" si="77"/>
        <v/>
      </c>
      <c r="N85" s="119"/>
      <c r="O85" s="119"/>
      <c r="P85" s="3" t="str">
        <f t="shared" si="78"/>
        <v>-</v>
      </c>
      <c r="Q85" s="44"/>
      <c r="R85" s="3" t="str">
        <f t="shared" si="79"/>
        <v>-</v>
      </c>
      <c r="S85" s="3" t="str">
        <f t="shared" si="80"/>
        <v>-</v>
      </c>
      <c r="T85" s="16" t="str">
        <f t="shared" si="81"/>
        <v>-</v>
      </c>
      <c r="U85" s="19" t="str">
        <f t="shared" si="82"/>
        <v>-</v>
      </c>
      <c r="V85" s="3" t="str">
        <f t="shared" si="83"/>
        <v>-</v>
      </c>
      <c r="W85" s="3" t="str">
        <f t="shared" si="84"/>
        <v>-</v>
      </c>
      <c r="Y85" s="3" t="str">
        <f t="shared" si="85"/>
        <v>-</v>
      </c>
      <c r="Z85" s="16" t="str">
        <f t="shared" si="86"/>
        <v>-</v>
      </c>
      <c r="AA85" s="19" t="str">
        <f t="shared" si="87"/>
        <v>-</v>
      </c>
      <c r="AB85" s="3" t="str">
        <f t="shared" si="88"/>
        <v>-</v>
      </c>
    </row>
    <row r="86" spans="1:28" ht="12.75" customHeight="1" x14ac:dyDescent="0.25">
      <c r="A86" s="27" t="s">
        <v>140</v>
      </c>
      <c r="B86" s="46" t="s">
        <v>48</v>
      </c>
      <c r="C86" s="403"/>
      <c r="D86" s="22"/>
      <c r="E86" s="409"/>
      <c r="F86" s="404"/>
      <c r="G86" s="29">
        <f t="shared" si="73"/>
        <v>0</v>
      </c>
      <c r="H86" s="29">
        <f t="shared" si="74"/>
        <v>0</v>
      </c>
      <c r="I86" s="84" t="str">
        <f t="shared" si="75"/>
        <v/>
      </c>
      <c r="J86" s="119"/>
      <c r="K86" s="119"/>
      <c r="L86" s="3" t="str">
        <f t="shared" si="76"/>
        <v>-</v>
      </c>
      <c r="M86" s="84" t="str">
        <f t="shared" si="77"/>
        <v/>
      </c>
      <c r="N86" s="119"/>
      <c r="O86" s="119"/>
      <c r="P86" s="3" t="str">
        <f t="shared" si="78"/>
        <v>-</v>
      </c>
      <c r="Q86" s="44"/>
      <c r="R86" s="3" t="str">
        <f t="shared" si="79"/>
        <v>-</v>
      </c>
      <c r="S86" s="3" t="str">
        <f t="shared" si="80"/>
        <v>-</v>
      </c>
      <c r="T86" s="16" t="str">
        <f t="shared" si="81"/>
        <v>-</v>
      </c>
      <c r="U86" s="19" t="str">
        <f t="shared" si="82"/>
        <v>-</v>
      </c>
      <c r="V86" s="3" t="str">
        <f t="shared" si="83"/>
        <v>-</v>
      </c>
      <c r="W86" s="3" t="str">
        <f t="shared" si="84"/>
        <v>-</v>
      </c>
      <c r="Y86" s="3" t="str">
        <f t="shared" si="85"/>
        <v>-</v>
      </c>
      <c r="Z86" s="16" t="str">
        <f t="shared" si="86"/>
        <v>-</v>
      </c>
      <c r="AA86" s="19" t="str">
        <f t="shared" si="87"/>
        <v>-</v>
      </c>
      <c r="AB86" s="3" t="str">
        <f t="shared" si="88"/>
        <v>-</v>
      </c>
    </row>
    <row r="87" spans="1:28" ht="12.75" customHeight="1" x14ac:dyDescent="0.25">
      <c r="A87" s="27"/>
      <c r="B87" s="46"/>
      <c r="C87" s="117"/>
      <c r="D87" s="22"/>
      <c r="E87" s="120"/>
      <c r="F87" s="118"/>
      <c r="G87" s="29">
        <f t="shared" si="73"/>
        <v>0</v>
      </c>
      <c r="H87" s="29">
        <f t="shared" si="74"/>
        <v>0</v>
      </c>
      <c r="I87" s="84" t="str">
        <f t="shared" si="75"/>
        <v/>
      </c>
      <c r="J87" s="119"/>
      <c r="K87" s="119"/>
      <c r="L87" s="3" t="str">
        <f t="shared" si="76"/>
        <v>-</v>
      </c>
      <c r="M87" s="84" t="str">
        <f t="shared" si="77"/>
        <v/>
      </c>
      <c r="N87" s="119"/>
      <c r="O87" s="119"/>
      <c r="P87" s="3" t="str">
        <f t="shared" si="78"/>
        <v>-</v>
      </c>
      <c r="Q87" s="44"/>
      <c r="R87" s="3" t="str">
        <f t="shared" si="79"/>
        <v>-</v>
      </c>
      <c r="S87" s="3" t="str">
        <f t="shared" si="80"/>
        <v>-</v>
      </c>
      <c r="T87" s="16" t="str">
        <f t="shared" si="81"/>
        <v>-</v>
      </c>
      <c r="U87" s="19" t="str">
        <f t="shared" si="82"/>
        <v>-</v>
      </c>
      <c r="V87" s="3" t="str">
        <f t="shared" si="83"/>
        <v>-</v>
      </c>
      <c r="W87" s="3" t="str">
        <f t="shared" si="84"/>
        <v>-</v>
      </c>
      <c r="Y87" s="3" t="str">
        <f t="shared" si="85"/>
        <v>-</v>
      </c>
      <c r="Z87" s="16" t="str">
        <f t="shared" si="86"/>
        <v>-</v>
      </c>
      <c r="AA87" s="19" t="str">
        <f t="shared" si="87"/>
        <v>-</v>
      </c>
      <c r="AB87" s="3" t="str">
        <f t="shared" si="88"/>
        <v>-</v>
      </c>
    </row>
    <row r="88" spans="1:28" s="21" customFormat="1" ht="12.75" customHeight="1" x14ac:dyDescent="0.3">
      <c r="A88" s="25">
        <v>7</v>
      </c>
      <c r="B88" s="47" t="s">
        <v>227</v>
      </c>
      <c r="C88" s="31">
        <f>ROUND(SUM(C79:C87),0)</f>
        <v>0</v>
      </c>
      <c r="D88" s="45"/>
      <c r="E88" s="31">
        <f>ROUND(SUM(E79:E87),0)</f>
        <v>0</v>
      </c>
      <c r="F88" s="48">
        <f>ROUND(SUM(F79:F87),0)</f>
        <v>0</v>
      </c>
      <c r="G88" s="31">
        <f>ROUND(SUM(G79:G87),0)</f>
        <v>0</v>
      </c>
      <c r="H88" s="31">
        <f>SUM(H79:H87)</f>
        <v>0</v>
      </c>
      <c r="I88" s="84"/>
      <c r="M88" s="84"/>
      <c r="R88" s="4">
        <f>ROUND(SUM(R79:R87),0)</f>
        <v>0</v>
      </c>
      <c r="S88" s="4">
        <f t="shared" ref="S88:W88" si="89">ROUND(SUM(S79:S87),0)</f>
        <v>0</v>
      </c>
      <c r="T88" s="17">
        <f t="shared" si="89"/>
        <v>0</v>
      </c>
      <c r="U88" s="20">
        <f t="shared" si="89"/>
        <v>0</v>
      </c>
      <c r="V88" s="4">
        <f t="shared" si="89"/>
        <v>0</v>
      </c>
      <c r="W88" s="4">
        <f t="shared" si="89"/>
        <v>0</v>
      </c>
      <c r="Y88" s="4">
        <f>ROUND(SUM(Y79:Y87),0)</f>
        <v>0</v>
      </c>
      <c r="Z88" s="17">
        <f>ROUND(SUM(Z79:Z87),0)</f>
        <v>0</v>
      </c>
      <c r="AA88" s="20">
        <f>ROUND(SUM(AA79:AA87),0)</f>
        <v>0</v>
      </c>
      <c r="AB88" s="4">
        <f>ROUND(SUM(AB79:AB87),0)</f>
        <v>0</v>
      </c>
    </row>
    <row r="89" spans="1:28" ht="12.75" customHeight="1" x14ac:dyDescent="0.25">
      <c r="B89" s="1"/>
      <c r="C89" s="22"/>
      <c r="D89" s="22"/>
      <c r="E89" s="22"/>
      <c r="F89" s="32"/>
      <c r="G89" s="23"/>
      <c r="H89" s="23"/>
      <c r="I89" s="84"/>
      <c r="M89" s="84"/>
    </row>
    <row r="90" spans="1:28" s="21" customFormat="1" ht="12.75" customHeight="1" x14ac:dyDescent="0.3">
      <c r="A90" s="25">
        <v>8</v>
      </c>
      <c r="B90" s="439" t="s">
        <v>19</v>
      </c>
      <c r="C90" s="440"/>
      <c r="D90" s="440"/>
      <c r="E90" s="440"/>
      <c r="F90" s="440"/>
      <c r="G90" s="440"/>
      <c r="H90" s="441"/>
      <c r="I90" s="84"/>
      <c r="M90" s="84"/>
      <c r="R90" s="2" t="s">
        <v>61</v>
      </c>
      <c r="S90" s="2" t="s">
        <v>62</v>
      </c>
      <c r="T90" s="15" t="s">
        <v>63</v>
      </c>
      <c r="U90" s="18" t="s">
        <v>61</v>
      </c>
      <c r="V90" s="2" t="s">
        <v>62</v>
      </c>
      <c r="W90" s="2" t="s">
        <v>63</v>
      </c>
      <c r="Y90" s="2" t="s">
        <v>80</v>
      </c>
      <c r="Z90" s="15" t="s">
        <v>165</v>
      </c>
      <c r="AA90" s="18" t="s">
        <v>80</v>
      </c>
      <c r="AB90" s="2" t="s">
        <v>165</v>
      </c>
    </row>
    <row r="91" spans="1:28" ht="12.75" customHeight="1" x14ac:dyDescent="0.25">
      <c r="A91" s="27" t="s">
        <v>141</v>
      </c>
      <c r="B91" s="46" t="s">
        <v>236</v>
      </c>
      <c r="C91" s="403"/>
      <c r="D91" s="22"/>
      <c r="E91" s="409"/>
      <c r="F91" s="404"/>
      <c r="G91" s="29">
        <f t="shared" ref="G91:G100" si="90">E91+F91</f>
        <v>0</v>
      </c>
      <c r="H91" s="29">
        <f>C91-G91</f>
        <v>0</v>
      </c>
      <c r="I91" s="84" t="str">
        <f>IF(AND($C91="",$E91="",$F91=""),"",IF(AND(OR($C91&lt;&gt;"",$G91&lt;&gt;""),OR(J91="",K91="")),"Select values! -&gt;",""))</f>
        <v/>
      </c>
      <c r="J91" s="119"/>
      <c r="K91" s="119"/>
      <c r="L91" s="3" t="str">
        <f t="shared" ref="L91:L94" si="91">IF(J91=K91,"-", "Allocation change")</f>
        <v>-</v>
      </c>
      <c r="M91" s="84" t="str">
        <f t="shared" ref="M91:M94" si="92">IF(AND($C91="",$E91="",$F91=""),"",IF(AND(OR($C91&lt;&gt;"",$G91&lt;&gt;""),OR(N91="",O91="")),"Select values! -&gt;",""))</f>
        <v/>
      </c>
      <c r="N91" s="119"/>
      <c r="O91" s="119"/>
      <c r="P91" s="3" t="str">
        <f t="shared" ref="P91:P94" si="93">IF(N91=O91,"-","Origin change")</f>
        <v>-</v>
      </c>
      <c r="Q91" s="44"/>
      <c r="R91" s="3" t="str">
        <f>IF(J91="Internal",C91,"-")</f>
        <v>-</v>
      </c>
      <c r="S91" s="3" t="str">
        <f>IF(J91="Related",C91,"-")</f>
        <v>-</v>
      </c>
      <c r="T91" s="16" t="str">
        <f>IF(J91="External",C91,"-")</f>
        <v>-</v>
      </c>
      <c r="U91" s="19" t="str">
        <f>IF(K91="Internal",G91,"-")</f>
        <v>-</v>
      </c>
      <c r="V91" s="3" t="str">
        <f>IF(K91="Related",G91,"-")</f>
        <v>-</v>
      </c>
      <c r="W91" s="3" t="str">
        <f>IF(K91="External",G91,"-")</f>
        <v>-</v>
      </c>
      <c r="Y91" s="3" t="str">
        <f>IF($N91="Canadian",IF($C91="","-",$C91),"-")</f>
        <v>-</v>
      </c>
      <c r="Z91" s="16" t="str">
        <f>IF($N91="Non-Canadian",IF($C91="","-",$C91),"-")</f>
        <v>-</v>
      </c>
      <c r="AA91" s="19" t="str">
        <f>IF($O91="Canadian",IF($G91=0,"-",$G91),"-")</f>
        <v>-</v>
      </c>
      <c r="AB91" s="3" t="str">
        <f>IF($O91="Non-Canadian",IF($G91=0,"-",$G91),"-")</f>
        <v>-</v>
      </c>
    </row>
    <row r="92" spans="1:28" ht="12.75" customHeight="1" x14ac:dyDescent="0.25">
      <c r="A92" s="27" t="s">
        <v>142</v>
      </c>
      <c r="B92" s="46" t="s">
        <v>20</v>
      </c>
      <c r="C92" s="403"/>
      <c r="D92" s="22"/>
      <c r="E92" s="409"/>
      <c r="F92" s="404"/>
      <c r="G92" s="29">
        <f t="shared" si="90"/>
        <v>0</v>
      </c>
      <c r="H92" s="29">
        <f>C92-G92</f>
        <v>0</v>
      </c>
      <c r="I92" s="84" t="str">
        <f>IF(AND($C92="",$E92="",$F92=""),"",IF(AND(OR($C92&lt;&gt;"",$G92&lt;&gt;""),OR(J92="",K92="")),"Select values! -&gt;",""))</f>
        <v/>
      </c>
      <c r="J92" s="119"/>
      <c r="K92" s="119"/>
      <c r="L92" s="3" t="str">
        <f t="shared" si="91"/>
        <v>-</v>
      </c>
      <c r="M92" s="84" t="str">
        <f t="shared" si="92"/>
        <v/>
      </c>
      <c r="N92" s="119"/>
      <c r="O92" s="119"/>
      <c r="P92" s="3" t="str">
        <f t="shared" si="93"/>
        <v>-</v>
      </c>
      <c r="Q92" s="44"/>
      <c r="R92" s="3" t="str">
        <f>IF(J92="Internal",C92,"-")</f>
        <v>-</v>
      </c>
      <c r="S92" s="3" t="str">
        <f>IF(J92="Related",C92,"-")</f>
        <v>-</v>
      </c>
      <c r="T92" s="16" t="str">
        <f>IF(J92="External",C92,"-")</f>
        <v>-</v>
      </c>
      <c r="U92" s="19" t="str">
        <f>IF(K92="Internal",G92,"-")</f>
        <v>-</v>
      </c>
      <c r="V92" s="3" t="str">
        <f>IF(K92="Related",G92,"-")</f>
        <v>-</v>
      </c>
      <c r="W92" s="3" t="str">
        <f>IF(K92="External",G92,"-")</f>
        <v>-</v>
      </c>
      <c r="Y92" s="3" t="str">
        <f>IF($N92="Canadian",IF($C92="","-",$C92),"-")</f>
        <v>-</v>
      </c>
      <c r="Z92" s="16" t="str">
        <f>IF($N92="Non-Canadian",IF($C92="","-",$C92),"-")</f>
        <v>-</v>
      </c>
      <c r="AA92" s="19" t="str">
        <f>IF($O92="Canadian",IF($G92=0,"-",$G92),"-")</f>
        <v>-</v>
      </c>
      <c r="AB92" s="3" t="str">
        <f>IF($O92="Non-Canadian",IF($G92=0,"-",$G92),"-")</f>
        <v>-</v>
      </c>
    </row>
    <row r="93" spans="1:28" ht="12.75" customHeight="1" x14ac:dyDescent="0.25">
      <c r="A93" s="27" t="s">
        <v>143</v>
      </c>
      <c r="B93" s="46" t="s">
        <v>48</v>
      </c>
      <c r="C93" s="403"/>
      <c r="D93" s="22"/>
      <c r="E93" s="409"/>
      <c r="F93" s="404"/>
      <c r="G93" s="29">
        <f t="shared" si="90"/>
        <v>0</v>
      </c>
      <c r="H93" s="29">
        <f>C93-G93</f>
        <v>0</v>
      </c>
      <c r="I93" s="84" t="str">
        <f>IF(AND($C93="",$E93="",$F93=""),"",IF(AND(OR($C93&lt;&gt;"",$G93&lt;&gt;""),OR(J93="",K93="")),"Select values! -&gt;",""))</f>
        <v/>
      </c>
      <c r="J93" s="119"/>
      <c r="K93" s="119"/>
      <c r="L93" s="3" t="str">
        <f t="shared" si="91"/>
        <v>-</v>
      </c>
      <c r="M93" s="84" t="str">
        <f t="shared" si="92"/>
        <v/>
      </c>
      <c r="N93" s="119"/>
      <c r="O93" s="119"/>
      <c r="P93" s="3" t="str">
        <f t="shared" si="93"/>
        <v>-</v>
      </c>
      <c r="Q93" s="44"/>
      <c r="R93" s="3" t="str">
        <f>IF(J93="Internal",C93,"-")</f>
        <v>-</v>
      </c>
      <c r="S93" s="3" t="str">
        <f>IF(J93="Related",C93,"-")</f>
        <v>-</v>
      </c>
      <c r="T93" s="16" t="str">
        <f>IF(J93="External",C93,"-")</f>
        <v>-</v>
      </c>
      <c r="U93" s="19" t="str">
        <f>IF(K93="Internal",G93,"-")</f>
        <v>-</v>
      </c>
      <c r="V93" s="3" t="str">
        <f>IF(K93="Related",G93,"-")</f>
        <v>-</v>
      </c>
      <c r="W93" s="3" t="str">
        <f>IF(K93="External",G93,"-")</f>
        <v>-</v>
      </c>
      <c r="Y93" s="3" t="str">
        <f>IF($N93="Canadian",IF($C93="","-",$C93),"-")</f>
        <v>-</v>
      </c>
      <c r="Z93" s="16" t="str">
        <f>IF($N93="Non-Canadian",IF($C93="","-",$C93),"-")</f>
        <v>-</v>
      </c>
      <c r="AA93" s="19" t="str">
        <f>IF($O93="Canadian",IF($G93=0,"-",$G93),"-")</f>
        <v>-</v>
      </c>
      <c r="AB93" s="3" t="str">
        <f>IF($O93="Non-Canadian",IF($G93=0,"-",$G93),"-")</f>
        <v>-</v>
      </c>
    </row>
    <row r="94" spans="1:28" ht="12.75" customHeight="1" x14ac:dyDescent="0.25">
      <c r="A94" s="27"/>
      <c r="B94" s="46"/>
      <c r="C94" s="403"/>
      <c r="D94" s="22"/>
      <c r="E94" s="409"/>
      <c r="F94" s="404"/>
      <c r="G94" s="29">
        <f t="shared" si="90"/>
        <v>0</v>
      </c>
      <c r="H94" s="29">
        <f>C94-G94</f>
        <v>0</v>
      </c>
      <c r="I94" s="84" t="str">
        <f>IF(AND($C94="",$E94="",$F94=""),"",IF(AND(OR($C94&lt;&gt;"",$G94&lt;&gt;""),OR(J94="",K94="")),"Select values! -&gt;",""))</f>
        <v/>
      </c>
      <c r="J94" s="119"/>
      <c r="K94" s="119"/>
      <c r="L94" s="3" t="str">
        <f t="shared" si="91"/>
        <v>-</v>
      </c>
      <c r="M94" s="84" t="str">
        <f t="shared" si="92"/>
        <v/>
      </c>
      <c r="N94" s="119"/>
      <c r="O94" s="119"/>
      <c r="P94" s="3" t="str">
        <f t="shared" si="93"/>
        <v>-</v>
      </c>
      <c r="Q94" s="44"/>
      <c r="R94" s="3" t="str">
        <f>IF(J94="Internal",C94,"-")</f>
        <v>-</v>
      </c>
      <c r="S94" s="3" t="str">
        <f>IF(J94="Related",C94,"-")</f>
        <v>-</v>
      </c>
      <c r="T94" s="16" t="str">
        <f>IF(J94="External",C94,"-")</f>
        <v>-</v>
      </c>
      <c r="U94" s="19" t="str">
        <f>IF(K94="Internal",G94,"-")</f>
        <v>-</v>
      </c>
      <c r="V94" s="3" t="str">
        <f>IF(K94="Related",G94,"-")</f>
        <v>-</v>
      </c>
      <c r="W94" s="3" t="str">
        <f>IF(K94="External",G94,"-")</f>
        <v>-</v>
      </c>
      <c r="Y94" s="3" t="str">
        <f>IF($N94="Canadian",IF($C94="","-",$C94),"-")</f>
        <v>-</v>
      </c>
      <c r="Z94" s="16" t="str">
        <f>IF($N94="Non-Canadian",IF($C94="","-",$C94),"-")</f>
        <v>-</v>
      </c>
      <c r="AA94" s="19" t="str">
        <f>IF($O94="Canadian",IF($G94=0,"-",$G94),"-")</f>
        <v>-</v>
      </c>
      <c r="AB94" s="3" t="str">
        <f>IF($O94="Non-Canadian",IF($G94=0,"-",$G94),"-")</f>
        <v>-</v>
      </c>
    </row>
    <row r="95" spans="1:28" s="21" customFormat="1" ht="12.75" customHeight="1" x14ac:dyDescent="0.3">
      <c r="A95" s="25">
        <v>8</v>
      </c>
      <c r="B95" s="47" t="s">
        <v>21</v>
      </c>
      <c r="C95" s="31">
        <f>ROUND(SUM(C91:C94),0)</f>
        <v>0</v>
      </c>
      <c r="D95" s="45"/>
      <c r="E95" s="31">
        <f>ROUND(SUM(E91:E94),0)</f>
        <v>0</v>
      </c>
      <c r="F95" s="48">
        <f>ROUND(SUM(F91:F94),0)</f>
        <v>0</v>
      </c>
      <c r="G95" s="31">
        <f>ROUND(SUM(G91:G94),0)</f>
        <v>0</v>
      </c>
      <c r="H95" s="31">
        <f>SUM(H91:H94)</f>
        <v>0</v>
      </c>
      <c r="I95" s="84"/>
      <c r="M95" s="84"/>
      <c r="R95" s="4">
        <f>ROUND(SUM(R91:R94),0)</f>
        <v>0</v>
      </c>
      <c r="S95" s="4">
        <f t="shared" ref="S95:W95" si="94">ROUND(SUM(S91:S94),0)</f>
        <v>0</v>
      </c>
      <c r="T95" s="17">
        <f t="shared" si="94"/>
        <v>0</v>
      </c>
      <c r="U95" s="20">
        <f t="shared" si="94"/>
        <v>0</v>
      </c>
      <c r="V95" s="4">
        <f t="shared" si="94"/>
        <v>0</v>
      </c>
      <c r="W95" s="4">
        <f t="shared" si="94"/>
        <v>0</v>
      </c>
      <c r="Y95" s="4">
        <f>ROUND(SUM(Y91:Y94),0)</f>
        <v>0</v>
      </c>
      <c r="Z95" s="17">
        <f>ROUND(SUM(Z91:Z94),0)</f>
        <v>0</v>
      </c>
      <c r="AA95" s="20">
        <f>ROUND(SUM(AA91:AA94),0)</f>
        <v>0</v>
      </c>
      <c r="AB95" s="4">
        <f>ROUND(SUM(AB91:AB94),0)</f>
        <v>0</v>
      </c>
    </row>
    <row r="96" spans="1:28" ht="12.75" customHeight="1" x14ac:dyDescent="0.25">
      <c r="B96" s="1"/>
      <c r="C96" s="22"/>
      <c r="D96" s="22"/>
      <c r="E96" s="22"/>
      <c r="F96" s="22"/>
      <c r="G96" s="23"/>
      <c r="H96" s="23"/>
      <c r="I96" s="84"/>
      <c r="M96" s="84"/>
    </row>
    <row r="97" spans="1:28" s="21" customFormat="1" ht="12.75" customHeight="1" x14ac:dyDescent="0.3">
      <c r="A97" s="25">
        <v>9</v>
      </c>
      <c r="B97" s="439" t="s">
        <v>181</v>
      </c>
      <c r="C97" s="440"/>
      <c r="D97" s="440"/>
      <c r="E97" s="440"/>
      <c r="F97" s="440"/>
      <c r="G97" s="440"/>
      <c r="H97" s="441"/>
      <c r="I97" s="84"/>
      <c r="M97" s="84"/>
      <c r="R97" s="2" t="s">
        <v>61</v>
      </c>
      <c r="S97" s="2" t="s">
        <v>62</v>
      </c>
      <c r="T97" s="15" t="s">
        <v>63</v>
      </c>
      <c r="U97" s="18" t="s">
        <v>61</v>
      </c>
      <c r="V97" s="2" t="s">
        <v>62</v>
      </c>
      <c r="W97" s="2" t="s">
        <v>63</v>
      </c>
      <c r="Y97" s="2" t="s">
        <v>80</v>
      </c>
      <c r="Z97" s="15" t="s">
        <v>165</v>
      </c>
      <c r="AA97" s="18" t="s">
        <v>80</v>
      </c>
      <c r="AB97" s="2" t="s">
        <v>165</v>
      </c>
    </row>
    <row r="98" spans="1:28" ht="12.75" customHeight="1" x14ac:dyDescent="0.25">
      <c r="A98" s="27" t="s">
        <v>144</v>
      </c>
      <c r="B98" s="46" t="s">
        <v>309</v>
      </c>
      <c r="C98" s="403"/>
      <c r="D98" s="22"/>
      <c r="E98" s="409"/>
      <c r="F98" s="404"/>
      <c r="G98" s="29">
        <f t="shared" si="90"/>
        <v>0</v>
      </c>
      <c r="H98" s="29">
        <f>C98-G98</f>
        <v>0</v>
      </c>
      <c r="I98" s="84" t="str">
        <f>IF(AND($C98="",$E98="",$F98=""),"",IF(AND(OR($C98&lt;&gt;"",$G98&lt;&gt;""),OR(J98="",K98="")),"Select values! -&gt;",""))</f>
        <v/>
      </c>
      <c r="J98" s="119"/>
      <c r="K98" s="119"/>
      <c r="L98" s="3" t="str">
        <f t="shared" ref="L98:L100" si="95">IF(J98=K98,"-", "Allocation change")</f>
        <v>-</v>
      </c>
      <c r="M98" s="84" t="str">
        <f t="shared" ref="M98:M100" si="96">IF(AND($C98="",$E98="",$F98=""),"",IF(AND(OR($C98&lt;&gt;"",$G98&lt;&gt;""),OR(N98="",O98="")),"Select values! -&gt;",""))</f>
        <v/>
      </c>
      <c r="N98" s="119"/>
      <c r="O98" s="119"/>
      <c r="P98" s="3" t="str">
        <f t="shared" ref="P98:P100" si="97">IF(N98=O98,"-","Origin change")</f>
        <v>-</v>
      </c>
      <c r="Q98" s="44"/>
      <c r="R98" s="3" t="str">
        <f>IF(J98="Internal",C98,"-")</f>
        <v>-</v>
      </c>
      <c r="S98" s="3" t="str">
        <f>IF(J98="Related",C98,"-")</f>
        <v>-</v>
      </c>
      <c r="T98" s="16" t="str">
        <f>IF(J98="External",C98,"-")</f>
        <v>-</v>
      </c>
      <c r="U98" s="19" t="str">
        <f>IF(K98="Internal",G98,"-")</f>
        <v>-</v>
      </c>
      <c r="V98" s="3" t="str">
        <f>IF(K98="Related",G98,"-")</f>
        <v>-</v>
      </c>
      <c r="W98" s="3" t="str">
        <f>IF(K98="External",G98,"-")</f>
        <v>-</v>
      </c>
      <c r="Y98" s="3" t="str">
        <f>IF($N98="Canadian",IF($C98="","-",$C98),"-")</f>
        <v>-</v>
      </c>
      <c r="Z98" s="16" t="str">
        <f>IF($N98="Non-Canadian",IF($C98="","-",$C98),"-")</f>
        <v>-</v>
      </c>
      <c r="AA98" s="19" t="str">
        <f>IF($O98="Canadian",IF($G98=0,"-",$G98),"-")</f>
        <v>-</v>
      </c>
      <c r="AB98" s="3" t="str">
        <f>IF($O98="Non-Canadian",IF($G98=0,"-",$G98),"-")</f>
        <v>-</v>
      </c>
    </row>
    <row r="99" spans="1:28" ht="12.75" customHeight="1" x14ac:dyDescent="0.25">
      <c r="A99" s="27" t="s">
        <v>145</v>
      </c>
      <c r="B99" s="46" t="s">
        <v>48</v>
      </c>
      <c r="C99" s="403"/>
      <c r="D99" s="22"/>
      <c r="E99" s="409"/>
      <c r="F99" s="404"/>
      <c r="G99" s="29">
        <f t="shared" si="90"/>
        <v>0</v>
      </c>
      <c r="H99" s="29">
        <f>C99-G99</f>
        <v>0</v>
      </c>
      <c r="I99" s="84" t="str">
        <f>IF(AND($C99="",$E99="",$F99=""),"",IF(AND(OR($C99&lt;&gt;"",$G99&lt;&gt;""),OR(J99="",K99="")),"Select values! -&gt;",""))</f>
        <v/>
      </c>
      <c r="J99" s="119"/>
      <c r="K99" s="119"/>
      <c r="L99" s="3" t="str">
        <f t="shared" si="95"/>
        <v>-</v>
      </c>
      <c r="M99" s="84" t="str">
        <f t="shared" si="96"/>
        <v/>
      </c>
      <c r="N99" s="119"/>
      <c r="O99" s="119"/>
      <c r="P99" s="3" t="str">
        <f t="shared" si="97"/>
        <v>-</v>
      </c>
      <c r="Q99" s="44"/>
      <c r="R99" s="3" t="str">
        <f>IF(J99="Internal",C99,"-")</f>
        <v>-</v>
      </c>
      <c r="S99" s="3" t="str">
        <f>IF(J99="Related",C99,"-")</f>
        <v>-</v>
      </c>
      <c r="T99" s="16" t="str">
        <f>IF(J99="External",C99,"-")</f>
        <v>-</v>
      </c>
      <c r="U99" s="19" t="str">
        <f>IF(K99="Internal",G99,"-")</f>
        <v>-</v>
      </c>
      <c r="V99" s="3" t="str">
        <f>IF(K99="Related",G99,"-")</f>
        <v>-</v>
      </c>
      <c r="W99" s="3" t="str">
        <f>IF(K99="External",G99,"-")</f>
        <v>-</v>
      </c>
      <c r="Y99" s="3" t="str">
        <f>IF($N99="Canadian",IF($C99="","-",$C99),"-")</f>
        <v>-</v>
      </c>
      <c r="Z99" s="16" t="str">
        <f>IF($N99="Non-Canadian",IF($C99="","-",$C99),"-")</f>
        <v>-</v>
      </c>
      <c r="AA99" s="19" t="str">
        <f>IF($O99="Canadian",IF($G99=0,"-",$G99),"-")</f>
        <v>-</v>
      </c>
      <c r="AB99" s="3" t="str">
        <f>IF($O99="Non-Canadian",IF($G99=0,"-",$G99),"-")</f>
        <v>-</v>
      </c>
    </row>
    <row r="100" spans="1:28" ht="12.75" customHeight="1" x14ac:dyDescent="0.25">
      <c r="A100" s="27"/>
      <c r="B100" s="46"/>
      <c r="C100" s="403"/>
      <c r="D100" s="22"/>
      <c r="E100" s="409"/>
      <c r="F100" s="404"/>
      <c r="G100" s="29">
        <f t="shared" si="90"/>
        <v>0</v>
      </c>
      <c r="H100" s="29">
        <f>C100-G100</f>
        <v>0</v>
      </c>
      <c r="I100" s="84" t="str">
        <f>IF(AND($C100="",$E100="",$F100=""),"",IF(AND(OR($C100&lt;&gt;"",$G100&lt;&gt;""),OR(J100="",K100="")),"Select values! -&gt;",""))</f>
        <v/>
      </c>
      <c r="J100" s="119"/>
      <c r="K100" s="119"/>
      <c r="L100" s="3" t="str">
        <f t="shared" si="95"/>
        <v>-</v>
      </c>
      <c r="M100" s="84" t="str">
        <f t="shared" si="96"/>
        <v/>
      </c>
      <c r="N100" s="119"/>
      <c r="O100" s="119"/>
      <c r="P100" s="3" t="str">
        <f t="shared" si="97"/>
        <v>-</v>
      </c>
      <c r="Q100" s="44"/>
      <c r="R100" s="3" t="str">
        <f>IF(J100="Internal",C100,"-")</f>
        <v>-</v>
      </c>
      <c r="S100" s="3" t="str">
        <f>IF(J100="Related",C100,"-")</f>
        <v>-</v>
      </c>
      <c r="T100" s="16" t="str">
        <f>IF(J100="External",C100,"-")</f>
        <v>-</v>
      </c>
      <c r="U100" s="19" t="str">
        <f>IF(K100="Internal",G100,"-")</f>
        <v>-</v>
      </c>
      <c r="V100" s="3" t="str">
        <f>IF(K100="Related",G100,"-")</f>
        <v>-</v>
      </c>
      <c r="W100" s="3" t="str">
        <f>IF(K100="External",G100,"-")</f>
        <v>-</v>
      </c>
      <c r="Y100" s="3" t="str">
        <f>IF($N100="Canadian",IF($C100="","-",$C100),"-")</f>
        <v>-</v>
      </c>
      <c r="Z100" s="16" t="str">
        <f>IF($N100="Non-Canadian",IF($C100="","-",$C100),"-")</f>
        <v>-</v>
      </c>
      <c r="AA100" s="19" t="str">
        <f>IF($O100="Canadian",IF($G100=0,"-",$G100),"-")</f>
        <v>-</v>
      </c>
      <c r="AB100" s="3" t="str">
        <f>IF($O100="Non-Canadian",IF($G100=0,"-",$G100),"-")</f>
        <v>-</v>
      </c>
    </row>
    <row r="101" spans="1:28" s="21" customFormat="1" ht="12.75" customHeight="1" x14ac:dyDescent="0.3">
      <c r="A101" s="25">
        <v>9</v>
      </c>
      <c r="B101" s="47" t="s">
        <v>206</v>
      </c>
      <c r="C101" s="31">
        <f>ROUND(SUM(C98:C100),0)</f>
        <v>0</v>
      </c>
      <c r="D101" s="45"/>
      <c r="E101" s="31">
        <f>ROUND(SUM(E98:E100),0)</f>
        <v>0</v>
      </c>
      <c r="F101" s="48">
        <f>ROUND(SUM(F98:F100),0)</f>
        <v>0</v>
      </c>
      <c r="G101" s="31">
        <f>ROUND(SUM(G98:G100),0)</f>
        <v>0</v>
      </c>
      <c r="H101" s="31">
        <f>SUM(H98:H100)</f>
        <v>0</v>
      </c>
      <c r="I101" s="84"/>
      <c r="M101" s="84"/>
      <c r="R101" s="4">
        <f>ROUND(SUM(R98:R100),0)</f>
        <v>0</v>
      </c>
      <c r="S101" s="4">
        <f t="shared" ref="S101:W101" si="98">ROUND(SUM(S98:S100),0)</f>
        <v>0</v>
      </c>
      <c r="T101" s="17">
        <f t="shared" si="98"/>
        <v>0</v>
      </c>
      <c r="U101" s="20">
        <f t="shared" si="98"/>
        <v>0</v>
      </c>
      <c r="V101" s="4">
        <f t="shared" si="98"/>
        <v>0</v>
      </c>
      <c r="W101" s="4">
        <f t="shared" si="98"/>
        <v>0</v>
      </c>
      <c r="Y101" s="4">
        <f>ROUND(SUM(Y98:Y100),0)</f>
        <v>0</v>
      </c>
      <c r="Z101" s="17">
        <f>ROUND(SUM(Z98:Z100),0)</f>
        <v>0</v>
      </c>
      <c r="AA101" s="20">
        <f>ROUND(SUM(AA98:AA100),0)</f>
        <v>0</v>
      </c>
      <c r="AB101" s="4">
        <f>ROUND(SUM(AB98:AB100),0)</f>
        <v>0</v>
      </c>
    </row>
    <row r="102" spans="1:28" ht="12.75" customHeight="1" x14ac:dyDescent="0.25">
      <c r="B102" s="1"/>
      <c r="C102" s="22"/>
      <c r="D102" s="22"/>
      <c r="E102" s="22"/>
      <c r="F102" s="22"/>
      <c r="G102" s="23"/>
      <c r="H102" s="23"/>
      <c r="I102" s="84"/>
      <c r="M102" s="84"/>
    </row>
    <row r="103" spans="1:28" s="21" customFormat="1" ht="12.75" customHeight="1" x14ac:dyDescent="0.3">
      <c r="A103" s="25">
        <v>10</v>
      </c>
      <c r="B103" s="439" t="s">
        <v>219</v>
      </c>
      <c r="C103" s="440"/>
      <c r="D103" s="440"/>
      <c r="E103" s="440"/>
      <c r="F103" s="440"/>
      <c r="G103" s="440"/>
      <c r="H103" s="441"/>
      <c r="I103" s="84"/>
      <c r="M103" s="84"/>
      <c r="R103" s="2" t="s">
        <v>61</v>
      </c>
      <c r="S103" s="2" t="s">
        <v>62</v>
      </c>
      <c r="T103" s="15" t="s">
        <v>63</v>
      </c>
      <c r="U103" s="18" t="s">
        <v>61</v>
      </c>
      <c r="V103" s="2" t="s">
        <v>62</v>
      </c>
      <c r="W103" s="2" t="s">
        <v>63</v>
      </c>
      <c r="Y103" s="2" t="s">
        <v>80</v>
      </c>
      <c r="Z103" s="15" t="s">
        <v>165</v>
      </c>
      <c r="AA103" s="18" t="s">
        <v>80</v>
      </c>
      <c r="AB103" s="2" t="s">
        <v>165</v>
      </c>
    </row>
    <row r="104" spans="1:28" ht="12.75" customHeight="1" x14ac:dyDescent="0.25">
      <c r="A104" s="35" t="s">
        <v>82</v>
      </c>
      <c r="B104" s="46" t="s">
        <v>186</v>
      </c>
      <c r="C104" s="403"/>
      <c r="D104" s="22"/>
      <c r="E104" s="409"/>
      <c r="F104" s="404"/>
      <c r="G104" s="29">
        <f t="shared" ref="G104:G114" si="99">E104+F104</f>
        <v>0</v>
      </c>
      <c r="H104" s="29">
        <f t="shared" ref="H104:H115" si="100">C104-G104</f>
        <v>0</v>
      </c>
      <c r="I104" s="84" t="str">
        <f t="shared" ref="I104:I115" si="101">IF(AND($C104="",$E104="",$F104=""),"",IF(AND(OR($C104&lt;&gt;"",$G104&lt;&gt;""),OR(J104="",K104="")),"Select values! -&gt;",""))</f>
        <v/>
      </c>
      <c r="J104" s="119"/>
      <c r="K104" s="119"/>
      <c r="L104" s="3" t="str">
        <f t="shared" ref="L104:L115" si="102">IF(J104=K104,"-", "Allocation change")</f>
        <v>-</v>
      </c>
      <c r="M104" s="84" t="str">
        <f t="shared" ref="M104:M115" si="103">IF(AND($C104="",$E104="",$F104=""),"",IF(AND(OR($C104&lt;&gt;"",$G104&lt;&gt;""),OR(N104="",O104="")),"Select values! -&gt;",""))</f>
        <v/>
      </c>
      <c r="N104" s="119"/>
      <c r="O104" s="119"/>
      <c r="P104" s="3" t="str">
        <f t="shared" ref="P104:P115" si="104">IF(N104=O104,"-","Origin change")</f>
        <v>-</v>
      </c>
      <c r="Q104" s="44"/>
      <c r="R104" s="3" t="str">
        <f t="shared" ref="R104:R115" si="105">IF(J104="Internal",C104,"-")</f>
        <v>-</v>
      </c>
      <c r="S104" s="3" t="str">
        <f t="shared" ref="S104:S115" si="106">IF(J104="Related",C104,"-")</f>
        <v>-</v>
      </c>
      <c r="T104" s="16" t="str">
        <f t="shared" ref="T104:T115" si="107">IF(J104="External",C104,"-")</f>
        <v>-</v>
      </c>
      <c r="U104" s="19" t="str">
        <f t="shared" ref="U104:U115" si="108">IF(K104="Internal",G104,"-")</f>
        <v>-</v>
      </c>
      <c r="V104" s="3" t="str">
        <f t="shared" ref="V104:V115" si="109">IF(K104="Related",G104,"-")</f>
        <v>-</v>
      </c>
      <c r="W104" s="3" t="str">
        <f t="shared" ref="W104:W115" si="110">IF(K104="External",G104,"-")</f>
        <v>-</v>
      </c>
      <c r="Y104" s="3" t="str">
        <f t="shared" ref="Y104:Y115" si="111">IF($N104="Canadian",IF($C104="","-",$C104),"-")</f>
        <v>-</v>
      </c>
      <c r="Z104" s="16" t="str">
        <f t="shared" ref="Z104:Z115" si="112">IF($N104="Non-Canadian",IF($C104="","-",$C104),"-")</f>
        <v>-</v>
      </c>
      <c r="AA104" s="19" t="str">
        <f t="shared" ref="AA104:AA115" si="113">IF($O104="Canadian",IF($G104=0,"-",$G104),"-")</f>
        <v>-</v>
      </c>
      <c r="AB104" s="3" t="str">
        <f t="shared" ref="AB104:AB115" si="114">IF($O104="Non-Canadian",IF($G104=0,"-",$G104),"-")</f>
        <v>-</v>
      </c>
    </row>
    <row r="105" spans="1:28" ht="12.75" customHeight="1" x14ac:dyDescent="0.25">
      <c r="A105" s="35" t="s">
        <v>146</v>
      </c>
      <c r="B105" s="46" t="s">
        <v>207</v>
      </c>
      <c r="C105" s="403"/>
      <c r="D105" s="22"/>
      <c r="E105" s="409"/>
      <c r="F105" s="404"/>
      <c r="G105" s="29">
        <f t="shared" si="99"/>
        <v>0</v>
      </c>
      <c r="H105" s="29">
        <f t="shared" si="100"/>
        <v>0</v>
      </c>
      <c r="I105" s="84" t="str">
        <f t="shared" si="101"/>
        <v/>
      </c>
      <c r="J105" s="119"/>
      <c r="K105" s="119"/>
      <c r="L105" s="3" t="str">
        <f t="shared" si="102"/>
        <v>-</v>
      </c>
      <c r="M105" s="84" t="str">
        <f t="shared" si="103"/>
        <v/>
      </c>
      <c r="N105" s="119"/>
      <c r="O105" s="119"/>
      <c r="P105" s="3" t="str">
        <f t="shared" si="104"/>
        <v>-</v>
      </c>
      <c r="Q105" s="44"/>
      <c r="R105" s="3" t="str">
        <f t="shared" si="105"/>
        <v>-</v>
      </c>
      <c r="S105" s="3" t="str">
        <f t="shared" si="106"/>
        <v>-</v>
      </c>
      <c r="T105" s="16" t="str">
        <f t="shared" si="107"/>
        <v>-</v>
      </c>
      <c r="U105" s="19" t="str">
        <f t="shared" si="108"/>
        <v>-</v>
      </c>
      <c r="V105" s="3" t="str">
        <f t="shared" si="109"/>
        <v>-</v>
      </c>
      <c r="W105" s="3" t="str">
        <f t="shared" si="110"/>
        <v>-</v>
      </c>
      <c r="Y105" s="3" t="str">
        <f t="shared" si="111"/>
        <v>-</v>
      </c>
      <c r="Z105" s="16" t="str">
        <f t="shared" si="112"/>
        <v>-</v>
      </c>
      <c r="AA105" s="19" t="str">
        <f t="shared" si="113"/>
        <v>-</v>
      </c>
      <c r="AB105" s="3" t="str">
        <f t="shared" si="114"/>
        <v>-</v>
      </c>
    </row>
    <row r="106" spans="1:28" ht="12.75" customHeight="1" x14ac:dyDescent="0.25">
      <c r="A106" s="35" t="s">
        <v>83</v>
      </c>
      <c r="B106" s="46" t="s">
        <v>208</v>
      </c>
      <c r="C106" s="403"/>
      <c r="D106" s="22"/>
      <c r="E106" s="409"/>
      <c r="F106" s="404"/>
      <c r="G106" s="29">
        <f t="shared" si="99"/>
        <v>0</v>
      </c>
      <c r="H106" s="29">
        <f t="shared" si="100"/>
        <v>0</v>
      </c>
      <c r="I106" s="84" t="str">
        <f t="shared" si="101"/>
        <v/>
      </c>
      <c r="J106" s="119"/>
      <c r="K106" s="119"/>
      <c r="L106" s="3" t="str">
        <f t="shared" si="102"/>
        <v>-</v>
      </c>
      <c r="M106" s="84" t="str">
        <f t="shared" si="103"/>
        <v/>
      </c>
      <c r="N106" s="119"/>
      <c r="O106" s="119"/>
      <c r="P106" s="3" t="str">
        <f t="shared" si="104"/>
        <v>-</v>
      </c>
      <c r="Q106" s="44"/>
      <c r="R106" s="3" t="str">
        <f t="shared" si="105"/>
        <v>-</v>
      </c>
      <c r="S106" s="3" t="str">
        <f t="shared" si="106"/>
        <v>-</v>
      </c>
      <c r="T106" s="16" t="str">
        <f t="shared" si="107"/>
        <v>-</v>
      </c>
      <c r="U106" s="19" t="str">
        <f t="shared" si="108"/>
        <v>-</v>
      </c>
      <c r="V106" s="3" t="str">
        <f t="shared" si="109"/>
        <v>-</v>
      </c>
      <c r="W106" s="3" t="str">
        <f t="shared" si="110"/>
        <v>-</v>
      </c>
      <c r="Y106" s="3" t="str">
        <f t="shared" si="111"/>
        <v>-</v>
      </c>
      <c r="Z106" s="16" t="str">
        <f t="shared" si="112"/>
        <v>-</v>
      </c>
      <c r="AA106" s="19" t="str">
        <f t="shared" si="113"/>
        <v>-</v>
      </c>
      <c r="AB106" s="3" t="str">
        <f t="shared" si="114"/>
        <v>-</v>
      </c>
    </row>
    <row r="107" spans="1:28" ht="12.75" customHeight="1" x14ac:dyDescent="0.25">
      <c r="A107" s="35" t="s">
        <v>147</v>
      </c>
      <c r="B107" s="46" t="s">
        <v>209</v>
      </c>
      <c r="C107" s="403"/>
      <c r="D107" s="22"/>
      <c r="E107" s="409"/>
      <c r="F107" s="404"/>
      <c r="G107" s="29">
        <f t="shared" si="99"/>
        <v>0</v>
      </c>
      <c r="H107" s="29">
        <f t="shared" si="100"/>
        <v>0</v>
      </c>
      <c r="I107" s="84" t="str">
        <f t="shared" si="101"/>
        <v/>
      </c>
      <c r="J107" s="119"/>
      <c r="K107" s="119"/>
      <c r="L107" s="3" t="str">
        <f t="shared" si="102"/>
        <v>-</v>
      </c>
      <c r="M107" s="84" t="str">
        <f t="shared" si="103"/>
        <v/>
      </c>
      <c r="N107" s="119"/>
      <c r="O107" s="119"/>
      <c r="P107" s="3" t="str">
        <f t="shared" si="104"/>
        <v>-</v>
      </c>
      <c r="Q107" s="44"/>
      <c r="R107" s="3" t="str">
        <f t="shared" si="105"/>
        <v>-</v>
      </c>
      <c r="S107" s="3" t="str">
        <f t="shared" si="106"/>
        <v>-</v>
      </c>
      <c r="T107" s="16" t="str">
        <f t="shared" si="107"/>
        <v>-</v>
      </c>
      <c r="U107" s="19" t="str">
        <f t="shared" si="108"/>
        <v>-</v>
      </c>
      <c r="V107" s="3" t="str">
        <f t="shared" si="109"/>
        <v>-</v>
      </c>
      <c r="W107" s="3" t="str">
        <f t="shared" si="110"/>
        <v>-</v>
      </c>
      <c r="Y107" s="3" t="str">
        <f t="shared" si="111"/>
        <v>-</v>
      </c>
      <c r="Z107" s="16" t="str">
        <f t="shared" si="112"/>
        <v>-</v>
      </c>
      <c r="AA107" s="19" t="str">
        <f t="shared" si="113"/>
        <v>-</v>
      </c>
      <c r="AB107" s="3" t="str">
        <f t="shared" si="114"/>
        <v>-</v>
      </c>
    </row>
    <row r="108" spans="1:28" ht="12.75" customHeight="1" x14ac:dyDescent="0.25">
      <c r="A108" s="35" t="s">
        <v>84</v>
      </c>
      <c r="B108" s="46" t="s">
        <v>210</v>
      </c>
      <c r="C108" s="403"/>
      <c r="D108" s="22"/>
      <c r="E108" s="409"/>
      <c r="F108" s="404"/>
      <c r="G108" s="29">
        <f t="shared" si="99"/>
        <v>0</v>
      </c>
      <c r="H108" s="29">
        <f t="shared" si="100"/>
        <v>0</v>
      </c>
      <c r="I108" s="84" t="str">
        <f t="shared" si="101"/>
        <v/>
      </c>
      <c r="J108" s="119"/>
      <c r="K108" s="119"/>
      <c r="L108" s="3" t="str">
        <f t="shared" si="102"/>
        <v>-</v>
      </c>
      <c r="M108" s="84" t="str">
        <f t="shared" si="103"/>
        <v/>
      </c>
      <c r="N108" s="119"/>
      <c r="O108" s="119"/>
      <c r="P108" s="3" t="str">
        <f t="shared" si="104"/>
        <v>-</v>
      </c>
      <c r="Q108" s="44"/>
      <c r="R108" s="3" t="str">
        <f t="shared" si="105"/>
        <v>-</v>
      </c>
      <c r="S108" s="3" t="str">
        <f t="shared" si="106"/>
        <v>-</v>
      </c>
      <c r="T108" s="16" t="str">
        <f t="shared" si="107"/>
        <v>-</v>
      </c>
      <c r="U108" s="19" t="str">
        <f t="shared" si="108"/>
        <v>-</v>
      </c>
      <c r="V108" s="3" t="str">
        <f t="shared" si="109"/>
        <v>-</v>
      </c>
      <c r="W108" s="3" t="str">
        <f t="shared" si="110"/>
        <v>-</v>
      </c>
      <c r="Y108" s="3" t="str">
        <f t="shared" si="111"/>
        <v>-</v>
      </c>
      <c r="Z108" s="16" t="str">
        <f t="shared" si="112"/>
        <v>-</v>
      </c>
      <c r="AA108" s="19" t="str">
        <f t="shared" si="113"/>
        <v>-</v>
      </c>
      <c r="AB108" s="3" t="str">
        <f t="shared" si="114"/>
        <v>-</v>
      </c>
    </row>
    <row r="109" spans="1:28" ht="12.75" customHeight="1" x14ac:dyDescent="0.25">
      <c r="A109" s="35" t="s">
        <v>148</v>
      </c>
      <c r="B109" s="46" t="s">
        <v>50</v>
      </c>
      <c r="C109" s="403"/>
      <c r="D109" s="22"/>
      <c r="E109" s="409"/>
      <c r="F109" s="404"/>
      <c r="G109" s="29">
        <f t="shared" si="99"/>
        <v>0</v>
      </c>
      <c r="H109" s="29">
        <f t="shared" si="100"/>
        <v>0</v>
      </c>
      <c r="I109" s="84" t="str">
        <f t="shared" si="101"/>
        <v/>
      </c>
      <c r="J109" s="119"/>
      <c r="K109" s="119"/>
      <c r="L109" s="3" t="str">
        <f t="shared" si="102"/>
        <v>-</v>
      </c>
      <c r="M109" s="84" t="str">
        <f t="shared" si="103"/>
        <v/>
      </c>
      <c r="N109" s="119"/>
      <c r="O109" s="119"/>
      <c r="P109" s="3" t="str">
        <f t="shared" si="104"/>
        <v>-</v>
      </c>
      <c r="Q109" s="44"/>
      <c r="R109" s="3" t="str">
        <f t="shared" si="105"/>
        <v>-</v>
      </c>
      <c r="S109" s="3" t="str">
        <f t="shared" si="106"/>
        <v>-</v>
      </c>
      <c r="T109" s="16" t="str">
        <f t="shared" si="107"/>
        <v>-</v>
      </c>
      <c r="U109" s="19" t="str">
        <f t="shared" si="108"/>
        <v>-</v>
      </c>
      <c r="V109" s="3" t="str">
        <f t="shared" si="109"/>
        <v>-</v>
      </c>
      <c r="W109" s="3" t="str">
        <f t="shared" si="110"/>
        <v>-</v>
      </c>
      <c r="Y109" s="3" t="str">
        <f t="shared" si="111"/>
        <v>-</v>
      </c>
      <c r="Z109" s="16" t="str">
        <f t="shared" si="112"/>
        <v>-</v>
      </c>
      <c r="AA109" s="19" t="str">
        <f t="shared" si="113"/>
        <v>-</v>
      </c>
      <c r="AB109" s="3" t="str">
        <f t="shared" si="114"/>
        <v>-</v>
      </c>
    </row>
    <row r="110" spans="1:28" ht="12.75" customHeight="1" x14ac:dyDescent="0.25">
      <c r="A110" s="35" t="s">
        <v>173</v>
      </c>
      <c r="B110" s="46" t="s">
        <v>22</v>
      </c>
      <c r="C110" s="403"/>
      <c r="D110" s="22"/>
      <c r="E110" s="409"/>
      <c r="F110" s="404"/>
      <c r="G110" s="29">
        <f t="shared" si="99"/>
        <v>0</v>
      </c>
      <c r="H110" s="29">
        <f t="shared" si="100"/>
        <v>0</v>
      </c>
      <c r="I110" s="84" t="str">
        <f t="shared" si="101"/>
        <v/>
      </c>
      <c r="J110" s="119"/>
      <c r="K110" s="119"/>
      <c r="L110" s="3" t="str">
        <f t="shared" si="102"/>
        <v>-</v>
      </c>
      <c r="M110" s="84" t="str">
        <f t="shared" si="103"/>
        <v/>
      </c>
      <c r="N110" s="119"/>
      <c r="O110" s="119"/>
      <c r="P110" s="3" t="str">
        <f t="shared" si="104"/>
        <v>-</v>
      </c>
      <c r="Q110" s="44"/>
      <c r="R110" s="3" t="str">
        <f t="shared" si="105"/>
        <v>-</v>
      </c>
      <c r="S110" s="3" t="str">
        <f t="shared" si="106"/>
        <v>-</v>
      </c>
      <c r="T110" s="16" t="str">
        <f t="shared" si="107"/>
        <v>-</v>
      </c>
      <c r="U110" s="19" t="str">
        <f t="shared" si="108"/>
        <v>-</v>
      </c>
      <c r="V110" s="3" t="str">
        <f t="shared" si="109"/>
        <v>-</v>
      </c>
      <c r="W110" s="3" t="str">
        <f t="shared" si="110"/>
        <v>-</v>
      </c>
      <c r="Y110" s="3" t="str">
        <f t="shared" si="111"/>
        <v>-</v>
      </c>
      <c r="Z110" s="16" t="str">
        <f t="shared" si="112"/>
        <v>-</v>
      </c>
      <c r="AA110" s="19" t="str">
        <f t="shared" si="113"/>
        <v>-</v>
      </c>
      <c r="AB110" s="3" t="str">
        <f t="shared" si="114"/>
        <v>-</v>
      </c>
    </row>
    <row r="111" spans="1:28" ht="12.75" customHeight="1" x14ac:dyDescent="0.25">
      <c r="A111" s="35" t="s">
        <v>298</v>
      </c>
      <c r="B111" s="46" t="s">
        <v>299</v>
      </c>
      <c r="C111" s="403"/>
      <c r="D111" s="22"/>
      <c r="E111" s="409"/>
      <c r="F111" s="404"/>
      <c r="G111" s="29">
        <f t="shared" ref="G111:G113" si="115">E111+F111</f>
        <v>0</v>
      </c>
      <c r="H111" s="29">
        <f t="shared" ref="H111:H113" si="116">C111-G111</f>
        <v>0</v>
      </c>
      <c r="I111" s="84" t="str">
        <f t="shared" si="101"/>
        <v/>
      </c>
      <c r="J111" s="119"/>
      <c r="K111" s="119"/>
      <c r="L111" s="3" t="str">
        <f t="shared" si="102"/>
        <v>-</v>
      </c>
      <c r="M111" s="84" t="str">
        <f t="shared" si="103"/>
        <v/>
      </c>
      <c r="N111" s="119"/>
      <c r="O111" s="119"/>
      <c r="P111" s="3" t="str">
        <f t="shared" si="104"/>
        <v>-</v>
      </c>
      <c r="Q111" s="44"/>
      <c r="R111" s="3" t="str">
        <f t="shared" ref="R111:R113" si="117">IF(J111="Internal",C111,"-")</f>
        <v>-</v>
      </c>
      <c r="S111" s="3" t="str">
        <f t="shared" ref="S111:S113" si="118">IF(J111="Related",C111,"-")</f>
        <v>-</v>
      </c>
      <c r="T111" s="16" t="str">
        <f t="shared" ref="T111:T113" si="119">IF(J111="External",C111,"-")</f>
        <v>-</v>
      </c>
      <c r="U111" s="19" t="str">
        <f t="shared" ref="U111:U113" si="120">IF(K111="Internal",G111,"-")</f>
        <v>-</v>
      </c>
      <c r="V111" s="3" t="str">
        <f t="shared" ref="V111:V113" si="121">IF(K111="Related",G111,"-")</f>
        <v>-</v>
      </c>
      <c r="W111" s="3" t="str">
        <f t="shared" ref="W111:W113" si="122">IF(K111="External",G111,"-")</f>
        <v>-</v>
      </c>
      <c r="Y111" s="3" t="str">
        <f t="shared" si="111"/>
        <v>-</v>
      </c>
      <c r="Z111" s="16" t="str">
        <f t="shared" si="112"/>
        <v>-</v>
      </c>
      <c r="AA111" s="19" t="str">
        <f t="shared" si="113"/>
        <v>-</v>
      </c>
      <c r="AB111" s="3" t="str">
        <f t="shared" si="114"/>
        <v>-</v>
      </c>
    </row>
    <row r="112" spans="1:28" ht="12.75" customHeight="1" x14ac:dyDescent="0.25">
      <c r="A112" s="35" t="s">
        <v>300</v>
      </c>
      <c r="B112" s="46" t="s">
        <v>301</v>
      </c>
      <c r="C112" s="403"/>
      <c r="D112" s="22"/>
      <c r="E112" s="409"/>
      <c r="F112" s="404"/>
      <c r="G112" s="29">
        <f t="shared" si="115"/>
        <v>0</v>
      </c>
      <c r="H112" s="29">
        <f t="shared" si="116"/>
        <v>0</v>
      </c>
      <c r="I112" s="84" t="str">
        <f t="shared" si="101"/>
        <v/>
      </c>
      <c r="J112" s="119"/>
      <c r="K112" s="119"/>
      <c r="L112" s="3" t="str">
        <f t="shared" si="102"/>
        <v>-</v>
      </c>
      <c r="M112" s="84" t="str">
        <f t="shared" si="103"/>
        <v/>
      </c>
      <c r="N112" s="119"/>
      <c r="O112" s="119"/>
      <c r="P112" s="3" t="str">
        <f t="shared" si="104"/>
        <v>-</v>
      </c>
      <c r="Q112" s="44"/>
      <c r="R112" s="3" t="str">
        <f t="shared" si="117"/>
        <v>-</v>
      </c>
      <c r="S112" s="3" t="str">
        <f t="shared" si="118"/>
        <v>-</v>
      </c>
      <c r="T112" s="16" t="str">
        <f t="shared" si="119"/>
        <v>-</v>
      </c>
      <c r="U112" s="19" t="str">
        <f t="shared" si="120"/>
        <v>-</v>
      </c>
      <c r="V112" s="3" t="str">
        <f t="shared" si="121"/>
        <v>-</v>
      </c>
      <c r="W112" s="3" t="str">
        <f t="shared" si="122"/>
        <v>-</v>
      </c>
      <c r="Y112" s="3" t="str">
        <f t="shared" si="111"/>
        <v>-</v>
      </c>
      <c r="Z112" s="16" t="str">
        <f t="shared" si="112"/>
        <v>-</v>
      </c>
      <c r="AA112" s="19" t="str">
        <f t="shared" si="113"/>
        <v>-</v>
      </c>
      <c r="AB112" s="3" t="str">
        <f t="shared" si="114"/>
        <v>-</v>
      </c>
    </row>
    <row r="113" spans="1:28" ht="12.75" customHeight="1" x14ac:dyDescent="0.25">
      <c r="A113" s="35" t="s">
        <v>302</v>
      </c>
      <c r="B113" s="46" t="s">
        <v>303</v>
      </c>
      <c r="C113" s="403"/>
      <c r="D113" s="22"/>
      <c r="E113" s="409"/>
      <c r="F113" s="404"/>
      <c r="G113" s="29">
        <f t="shared" si="115"/>
        <v>0</v>
      </c>
      <c r="H113" s="29">
        <f t="shared" si="116"/>
        <v>0</v>
      </c>
      <c r="I113" s="84" t="str">
        <f t="shared" si="101"/>
        <v/>
      </c>
      <c r="J113" s="119"/>
      <c r="K113" s="119"/>
      <c r="L113" s="3" t="str">
        <f t="shared" si="102"/>
        <v>-</v>
      </c>
      <c r="M113" s="84" t="str">
        <f t="shared" si="103"/>
        <v/>
      </c>
      <c r="N113" s="119"/>
      <c r="O113" s="119"/>
      <c r="P113" s="3" t="str">
        <f t="shared" si="104"/>
        <v>-</v>
      </c>
      <c r="Q113" s="44"/>
      <c r="R113" s="3" t="str">
        <f t="shared" si="117"/>
        <v>-</v>
      </c>
      <c r="S113" s="3" t="str">
        <f t="shared" si="118"/>
        <v>-</v>
      </c>
      <c r="T113" s="16" t="str">
        <f t="shared" si="119"/>
        <v>-</v>
      </c>
      <c r="U113" s="19" t="str">
        <f t="shared" si="120"/>
        <v>-</v>
      </c>
      <c r="V113" s="3" t="str">
        <f t="shared" si="121"/>
        <v>-</v>
      </c>
      <c r="W113" s="3" t="str">
        <f t="shared" si="122"/>
        <v>-</v>
      </c>
      <c r="Y113" s="3" t="str">
        <f t="shared" si="111"/>
        <v>-</v>
      </c>
      <c r="Z113" s="16" t="str">
        <f t="shared" si="112"/>
        <v>-</v>
      </c>
      <c r="AA113" s="19" t="str">
        <f t="shared" si="113"/>
        <v>-</v>
      </c>
      <c r="AB113" s="3" t="str">
        <f t="shared" si="114"/>
        <v>-</v>
      </c>
    </row>
    <row r="114" spans="1:28" ht="12.75" customHeight="1" x14ac:dyDescent="0.25">
      <c r="A114" s="35" t="s">
        <v>85</v>
      </c>
      <c r="B114" s="46" t="s">
        <v>48</v>
      </c>
      <c r="C114" s="403"/>
      <c r="D114" s="22"/>
      <c r="E114" s="409"/>
      <c r="F114" s="404"/>
      <c r="G114" s="29">
        <f t="shared" si="99"/>
        <v>0</v>
      </c>
      <c r="H114" s="29">
        <f t="shared" si="100"/>
        <v>0</v>
      </c>
      <c r="I114" s="84" t="str">
        <f t="shared" si="101"/>
        <v/>
      </c>
      <c r="J114" s="119"/>
      <c r="K114" s="119"/>
      <c r="L114" s="3" t="str">
        <f t="shared" si="102"/>
        <v>-</v>
      </c>
      <c r="M114" s="84" t="str">
        <f t="shared" si="103"/>
        <v/>
      </c>
      <c r="N114" s="119"/>
      <c r="O114" s="119"/>
      <c r="P114" s="3" t="str">
        <f t="shared" si="104"/>
        <v>-</v>
      </c>
      <c r="Q114" s="44"/>
      <c r="R114" s="3" t="str">
        <f t="shared" si="105"/>
        <v>-</v>
      </c>
      <c r="S114" s="3" t="str">
        <f t="shared" si="106"/>
        <v>-</v>
      </c>
      <c r="T114" s="16" t="str">
        <f t="shared" si="107"/>
        <v>-</v>
      </c>
      <c r="U114" s="19" t="str">
        <f t="shared" si="108"/>
        <v>-</v>
      </c>
      <c r="V114" s="3" t="str">
        <f t="shared" si="109"/>
        <v>-</v>
      </c>
      <c r="W114" s="3" t="str">
        <f t="shared" si="110"/>
        <v>-</v>
      </c>
      <c r="Y114" s="3" t="str">
        <f t="shared" si="111"/>
        <v>-</v>
      </c>
      <c r="Z114" s="16" t="str">
        <f t="shared" si="112"/>
        <v>-</v>
      </c>
      <c r="AA114" s="19" t="str">
        <f t="shared" si="113"/>
        <v>-</v>
      </c>
      <c r="AB114" s="3" t="str">
        <f t="shared" si="114"/>
        <v>-</v>
      </c>
    </row>
    <row r="115" spans="1:28" ht="12.75" customHeight="1" x14ac:dyDescent="0.25">
      <c r="A115" s="35"/>
      <c r="B115" s="46"/>
      <c r="C115" s="117"/>
      <c r="D115" s="22"/>
      <c r="E115" s="120"/>
      <c r="F115" s="118"/>
      <c r="G115" s="29">
        <f>E115+F115</f>
        <v>0</v>
      </c>
      <c r="H115" s="29">
        <f t="shared" si="100"/>
        <v>0</v>
      </c>
      <c r="I115" s="84" t="str">
        <f t="shared" si="101"/>
        <v/>
      </c>
      <c r="J115" s="119"/>
      <c r="K115" s="119"/>
      <c r="L115" s="3" t="str">
        <f t="shared" si="102"/>
        <v>-</v>
      </c>
      <c r="M115" s="84" t="str">
        <f t="shared" si="103"/>
        <v/>
      </c>
      <c r="N115" s="119"/>
      <c r="O115" s="119"/>
      <c r="P115" s="3" t="str">
        <f t="shared" si="104"/>
        <v>-</v>
      </c>
      <c r="Q115" s="44"/>
      <c r="R115" s="3" t="str">
        <f t="shared" si="105"/>
        <v>-</v>
      </c>
      <c r="S115" s="3" t="str">
        <f t="shared" si="106"/>
        <v>-</v>
      </c>
      <c r="T115" s="16" t="str">
        <f t="shared" si="107"/>
        <v>-</v>
      </c>
      <c r="U115" s="19" t="str">
        <f t="shared" si="108"/>
        <v>-</v>
      </c>
      <c r="V115" s="3" t="str">
        <f t="shared" si="109"/>
        <v>-</v>
      </c>
      <c r="W115" s="3" t="str">
        <f t="shared" si="110"/>
        <v>-</v>
      </c>
      <c r="Y115" s="3" t="str">
        <f t="shared" si="111"/>
        <v>-</v>
      </c>
      <c r="Z115" s="16" t="str">
        <f t="shared" si="112"/>
        <v>-</v>
      </c>
      <c r="AA115" s="19" t="str">
        <f t="shared" si="113"/>
        <v>-</v>
      </c>
      <c r="AB115" s="3" t="str">
        <f t="shared" si="114"/>
        <v>-</v>
      </c>
    </row>
    <row r="116" spans="1:28" s="21" customFormat="1" ht="12.75" customHeight="1" x14ac:dyDescent="0.3">
      <c r="A116" s="25">
        <v>10</v>
      </c>
      <c r="B116" s="47" t="s">
        <v>304</v>
      </c>
      <c r="C116" s="31">
        <f>ROUND(SUM(C104:C115),0)</f>
        <v>0</v>
      </c>
      <c r="D116" s="45"/>
      <c r="E116" s="31">
        <f>ROUND(SUM(E104:E115),0)</f>
        <v>0</v>
      </c>
      <c r="F116" s="48">
        <f>ROUND(SUM(F104:F115),0)</f>
        <v>0</v>
      </c>
      <c r="G116" s="31">
        <f>ROUND(SUM(G104:G115),0)</f>
        <v>0</v>
      </c>
      <c r="H116" s="31">
        <f>SUM(H104:H115)</f>
        <v>0</v>
      </c>
      <c r="I116" s="84"/>
      <c r="M116" s="84"/>
      <c r="R116" s="4">
        <f>ROUND(SUM(R104:R115),0)</f>
        <v>0</v>
      </c>
      <c r="S116" s="4">
        <f t="shared" ref="S116:W116" si="123">ROUND(SUM(S104:S115),0)</f>
        <v>0</v>
      </c>
      <c r="T116" s="17">
        <f t="shared" si="123"/>
        <v>0</v>
      </c>
      <c r="U116" s="20">
        <f t="shared" si="123"/>
        <v>0</v>
      </c>
      <c r="V116" s="4">
        <f t="shared" si="123"/>
        <v>0</v>
      </c>
      <c r="W116" s="4">
        <f t="shared" si="123"/>
        <v>0</v>
      </c>
      <c r="Y116" s="4">
        <f>ROUND(SUM(Y104:Y115),0)</f>
        <v>0</v>
      </c>
      <c r="Z116" s="17">
        <f>ROUND(SUM(Z104:Z115),0)</f>
        <v>0</v>
      </c>
      <c r="AA116" s="20">
        <f>ROUND(SUM(AA104:AA115),0)</f>
        <v>0</v>
      </c>
      <c r="AB116" s="4">
        <f>ROUND(SUM(AB104:AB115),0)</f>
        <v>0</v>
      </c>
    </row>
    <row r="117" spans="1:28" ht="12.75" customHeight="1" thickBot="1" x14ac:dyDescent="0.3">
      <c r="B117" s="1"/>
      <c r="I117" s="84"/>
      <c r="M117" s="84"/>
    </row>
    <row r="118" spans="1:28" ht="14.25" customHeight="1" thickBot="1" x14ac:dyDescent="0.35">
      <c r="A118" s="436" t="s">
        <v>180</v>
      </c>
      <c r="B118" s="437"/>
      <c r="C118" s="437"/>
      <c r="D118" s="437"/>
      <c r="E118" s="437"/>
      <c r="F118" s="437"/>
      <c r="G118" s="437"/>
      <c r="H118" s="438"/>
      <c r="I118" s="84"/>
      <c r="M118" s="84"/>
    </row>
    <row r="119" spans="1:28" ht="12.75" customHeight="1" x14ac:dyDescent="0.25">
      <c r="B119" s="1"/>
      <c r="I119" s="84"/>
      <c r="M119" s="84"/>
    </row>
    <row r="120" spans="1:28" s="21" customFormat="1" ht="12.75" customHeight="1" x14ac:dyDescent="0.3">
      <c r="A120" s="97">
        <v>11</v>
      </c>
      <c r="B120" s="442" t="s">
        <v>176</v>
      </c>
      <c r="C120" s="443"/>
      <c r="D120" s="443"/>
      <c r="E120" s="443"/>
      <c r="F120" s="443"/>
      <c r="G120" s="443"/>
      <c r="H120" s="444"/>
      <c r="I120" s="84"/>
      <c r="M120" s="84"/>
      <c r="R120" s="2" t="s">
        <v>61</v>
      </c>
      <c r="S120" s="2" t="s">
        <v>62</v>
      </c>
      <c r="T120" s="15" t="s">
        <v>63</v>
      </c>
      <c r="U120" s="18" t="s">
        <v>61</v>
      </c>
      <c r="V120" s="2" t="s">
        <v>62</v>
      </c>
      <c r="W120" s="2" t="s">
        <v>63</v>
      </c>
      <c r="Y120" s="2" t="s">
        <v>80</v>
      </c>
      <c r="Z120" s="15" t="s">
        <v>165</v>
      </c>
      <c r="AA120" s="18" t="s">
        <v>80</v>
      </c>
      <c r="AB120" s="2" t="s">
        <v>165</v>
      </c>
    </row>
    <row r="121" spans="1:28" s="21" customFormat="1" ht="12.75" customHeight="1" x14ac:dyDescent="0.3">
      <c r="A121" s="445" t="s">
        <v>211</v>
      </c>
      <c r="B121" s="446"/>
      <c r="C121" s="446"/>
      <c r="D121" s="446"/>
      <c r="E121" s="446"/>
      <c r="F121" s="446"/>
      <c r="G121" s="446"/>
      <c r="H121" s="446"/>
      <c r="I121" s="446"/>
      <c r="J121" s="446"/>
      <c r="K121" s="446"/>
      <c r="L121" s="446"/>
      <c r="M121" s="446"/>
      <c r="N121" s="446"/>
      <c r="O121" s="446"/>
      <c r="P121" s="447"/>
      <c r="R121" s="122"/>
      <c r="S121" s="122"/>
      <c r="T121" s="123"/>
      <c r="U121" s="124"/>
      <c r="V121" s="122"/>
      <c r="W121" s="122"/>
      <c r="Y121" s="122"/>
      <c r="Z121" s="123"/>
      <c r="AA121" s="124"/>
      <c r="AB121" s="122"/>
    </row>
    <row r="122" spans="1:28" ht="12.75" customHeight="1" x14ac:dyDescent="0.25">
      <c r="A122" s="98" t="s">
        <v>86</v>
      </c>
      <c r="B122" s="95" t="s">
        <v>51</v>
      </c>
      <c r="C122" s="406"/>
      <c r="D122" s="22"/>
      <c r="E122" s="406"/>
      <c r="F122" s="407"/>
      <c r="G122" s="96">
        <f t="shared" ref="G122:G130" si="124">E122+F122</f>
        <v>0</v>
      </c>
      <c r="H122" s="96">
        <f t="shared" ref="H122:H130" si="125">C122-G122</f>
        <v>0</v>
      </c>
      <c r="I122" s="84" t="str">
        <f t="shared" ref="I122:I130" si="126">IF(AND($C122="",$E122="",$F122=""),"",IF(AND(OR($C122&lt;&gt;"",$G122&lt;&gt;""),OR(J122="",K122="")),"Select values! -&gt;",""))</f>
        <v/>
      </c>
      <c r="J122" s="119"/>
      <c r="K122" s="119"/>
      <c r="L122" s="3" t="str">
        <f t="shared" ref="L122:L130" si="127">IF(J122=K122,"-", "Allocation change")</f>
        <v>-</v>
      </c>
      <c r="M122" s="84" t="str">
        <f t="shared" ref="M122:M130" si="128">IF(AND($C122="",$E122="",$F122=""),"",IF(AND(OR($C122&lt;&gt;"",$G122&lt;&gt;""),OR(N122="",O122="")),"Select values! -&gt;",""))</f>
        <v/>
      </c>
      <c r="N122" s="119"/>
      <c r="O122" s="119"/>
      <c r="P122" s="3" t="str">
        <f t="shared" ref="P122:P130" si="129">IF(N122=O122,"-","Origin change")</f>
        <v>-</v>
      </c>
      <c r="Q122" s="44"/>
      <c r="R122" s="3" t="str">
        <f t="shared" ref="R122:R130" si="130">IF(J122="Internal",C122,"-")</f>
        <v>-</v>
      </c>
      <c r="S122" s="3" t="str">
        <f t="shared" ref="S122:S130" si="131">IF(J122="Related",C122,"-")</f>
        <v>-</v>
      </c>
      <c r="T122" s="16" t="str">
        <f t="shared" ref="T122:T130" si="132">IF(J122="External",C122,"-")</f>
        <v>-</v>
      </c>
      <c r="U122" s="19" t="str">
        <f t="shared" ref="U122:U130" si="133">IF(K122="Internal",G122,"-")</f>
        <v>-</v>
      </c>
      <c r="V122" s="3" t="str">
        <f t="shared" ref="V122:V130" si="134">IF(K122="Related",G122,"-")</f>
        <v>-</v>
      </c>
      <c r="W122" s="3" t="str">
        <f t="shared" ref="W122:W130" si="135">IF(K122="External",G122,"-")</f>
        <v>-</v>
      </c>
      <c r="Y122" s="3" t="str">
        <f t="shared" ref="Y122:Y130" si="136">IF($N122="Canadian",IF($C122="","-",$C122),"-")</f>
        <v>-</v>
      </c>
      <c r="Z122" s="16" t="str">
        <f t="shared" ref="Z122:Z130" si="137">IF($N122="Non-Canadian",IF($C122="","-",$C122),"-")</f>
        <v>-</v>
      </c>
      <c r="AA122" s="19" t="str">
        <f t="shared" ref="AA122:AA130" si="138">IF($O122="Canadian",IF($G122=0,"-",$G122),"-")</f>
        <v>-</v>
      </c>
      <c r="AB122" s="3" t="str">
        <f t="shared" ref="AB122:AB130" si="139">IF($O122="Non-Canadian",IF($G122=0,"-",$G122),"-")</f>
        <v>-</v>
      </c>
    </row>
    <row r="123" spans="1:28" ht="12.75" customHeight="1" x14ac:dyDescent="0.25">
      <c r="A123" s="35" t="s">
        <v>149</v>
      </c>
      <c r="B123" s="46" t="s">
        <v>174</v>
      </c>
      <c r="C123" s="403"/>
      <c r="D123" s="22"/>
      <c r="E123" s="403"/>
      <c r="F123" s="404"/>
      <c r="G123" s="29">
        <f t="shared" si="124"/>
        <v>0</v>
      </c>
      <c r="H123" s="29">
        <f t="shared" si="125"/>
        <v>0</v>
      </c>
      <c r="I123" s="84" t="str">
        <f t="shared" si="126"/>
        <v/>
      </c>
      <c r="J123" s="119"/>
      <c r="K123" s="119"/>
      <c r="L123" s="3" t="str">
        <f t="shared" si="127"/>
        <v>-</v>
      </c>
      <c r="M123" s="84" t="str">
        <f t="shared" si="128"/>
        <v/>
      </c>
      <c r="N123" s="119"/>
      <c r="O123" s="119"/>
      <c r="P123" s="3" t="str">
        <f t="shared" si="129"/>
        <v>-</v>
      </c>
      <c r="Q123" s="44"/>
      <c r="R123" s="3" t="str">
        <f t="shared" si="130"/>
        <v>-</v>
      </c>
      <c r="S123" s="3" t="str">
        <f t="shared" si="131"/>
        <v>-</v>
      </c>
      <c r="T123" s="16" t="str">
        <f t="shared" si="132"/>
        <v>-</v>
      </c>
      <c r="U123" s="19" t="str">
        <f t="shared" si="133"/>
        <v>-</v>
      </c>
      <c r="V123" s="3" t="str">
        <f t="shared" si="134"/>
        <v>-</v>
      </c>
      <c r="W123" s="3" t="str">
        <f t="shared" si="135"/>
        <v>-</v>
      </c>
      <c r="Y123" s="3" t="str">
        <f t="shared" si="136"/>
        <v>-</v>
      </c>
      <c r="Z123" s="16" t="str">
        <f t="shared" si="137"/>
        <v>-</v>
      </c>
      <c r="AA123" s="19" t="str">
        <f t="shared" si="138"/>
        <v>-</v>
      </c>
      <c r="AB123" s="3" t="str">
        <f t="shared" si="139"/>
        <v>-</v>
      </c>
    </row>
    <row r="124" spans="1:28" ht="12.75" customHeight="1" x14ac:dyDescent="0.25">
      <c r="A124" s="35" t="s">
        <v>87</v>
      </c>
      <c r="B124" s="46" t="s">
        <v>212</v>
      </c>
      <c r="C124" s="403"/>
      <c r="D124" s="22"/>
      <c r="E124" s="403"/>
      <c r="F124" s="404"/>
      <c r="G124" s="29">
        <f t="shared" si="124"/>
        <v>0</v>
      </c>
      <c r="H124" s="29">
        <f t="shared" si="125"/>
        <v>0</v>
      </c>
      <c r="I124" s="84" t="str">
        <f t="shared" si="126"/>
        <v/>
      </c>
      <c r="J124" s="119"/>
      <c r="K124" s="119"/>
      <c r="L124" s="3" t="str">
        <f t="shared" si="127"/>
        <v>-</v>
      </c>
      <c r="M124" s="84" t="str">
        <f t="shared" si="128"/>
        <v/>
      </c>
      <c r="N124" s="119"/>
      <c r="O124" s="119"/>
      <c r="P124" s="3" t="str">
        <f t="shared" si="129"/>
        <v>-</v>
      </c>
      <c r="Q124" s="44"/>
      <c r="R124" s="3" t="str">
        <f t="shared" si="130"/>
        <v>-</v>
      </c>
      <c r="S124" s="3" t="str">
        <f t="shared" si="131"/>
        <v>-</v>
      </c>
      <c r="T124" s="16" t="str">
        <f t="shared" si="132"/>
        <v>-</v>
      </c>
      <c r="U124" s="19" t="str">
        <f t="shared" si="133"/>
        <v>-</v>
      </c>
      <c r="V124" s="3" t="str">
        <f t="shared" si="134"/>
        <v>-</v>
      </c>
      <c r="W124" s="3" t="str">
        <f t="shared" si="135"/>
        <v>-</v>
      </c>
      <c r="Y124" s="3" t="str">
        <f t="shared" si="136"/>
        <v>-</v>
      </c>
      <c r="Z124" s="16" t="str">
        <f t="shared" si="137"/>
        <v>-</v>
      </c>
      <c r="AA124" s="19" t="str">
        <f t="shared" si="138"/>
        <v>-</v>
      </c>
      <c r="AB124" s="3" t="str">
        <f t="shared" si="139"/>
        <v>-</v>
      </c>
    </row>
    <row r="125" spans="1:28" ht="12.75" customHeight="1" x14ac:dyDescent="0.25">
      <c r="A125" s="35" t="s">
        <v>150</v>
      </c>
      <c r="B125" s="46" t="s">
        <v>38</v>
      </c>
      <c r="C125" s="403"/>
      <c r="D125" s="22"/>
      <c r="E125" s="403"/>
      <c r="F125" s="404"/>
      <c r="G125" s="29">
        <f t="shared" si="124"/>
        <v>0</v>
      </c>
      <c r="H125" s="29">
        <f t="shared" si="125"/>
        <v>0</v>
      </c>
      <c r="I125" s="84" t="str">
        <f t="shared" si="126"/>
        <v/>
      </c>
      <c r="J125" s="119"/>
      <c r="K125" s="119"/>
      <c r="L125" s="3" t="str">
        <f t="shared" si="127"/>
        <v>-</v>
      </c>
      <c r="M125" s="84" t="str">
        <f t="shared" si="128"/>
        <v/>
      </c>
      <c r="N125" s="119"/>
      <c r="O125" s="119"/>
      <c r="P125" s="3" t="str">
        <f t="shared" si="129"/>
        <v>-</v>
      </c>
      <c r="Q125" s="44"/>
      <c r="R125" s="3" t="str">
        <f t="shared" si="130"/>
        <v>-</v>
      </c>
      <c r="S125" s="3" t="str">
        <f t="shared" si="131"/>
        <v>-</v>
      </c>
      <c r="T125" s="16" t="str">
        <f t="shared" si="132"/>
        <v>-</v>
      </c>
      <c r="U125" s="19" t="str">
        <f t="shared" si="133"/>
        <v>-</v>
      </c>
      <c r="V125" s="3" t="str">
        <f t="shared" si="134"/>
        <v>-</v>
      </c>
      <c r="W125" s="3" t="str">
        <f t="shared" si="135"/>
        <v>-</v>
      </c>
      <c r="Y125" s="3" t="str">
        <f t="shared" si="136"/>
        <v>-</v>
      </c>
      <c r="Z125" s="16" t="str">
        <f t="shared" si="137"/>
        <v>-</v>
      </c>
      <c r="AA125" s="19" t="str">
        <f t="shared" si="138"/>
        <v>-</v>
      </c>
      <c r="AB125" s="3" t="str">
        <f t="shared" si="139"/>
        <v>-</v>
      </c>
    </row>
    <row r="126" spans="1:28" ht="12.75" customHeight="1" x14ac:dyDescent="0.25">
      <c r="A126" s="35" t="s">
        <v>151</v>
      </c>
      <c r="B126" s="46" t="s">
        <v>52</v>
      </c>
      <c r="C126" s="403"/>
      <c r="D126" s="22"/>
      <c r="E126" s="403"/>
      <c r="F126" s="404"/>
      <c r="G126" s="29">
        <f t="shared" si="124"/>
        <v>0</v>
      </c>
      <c r="H126" s="29">
        <f t="shared" si="125"/>
        <v>0</v>
      </c>
      <c r="I126" s="84" t="str">
        <f t="shared" si="126"/>
        <v/>
      </c>
      <c r="J126" s="119"/>
      <c r="K126" s="119"/>
      <c r="L126" s="3" t="str">
        <f t="shared" si="127"/>
        <v>-</v>
      </c>
      <c r="M126" s="84" t="str">
        <f t="shared" si="128"/>
        <v/>
      </c>
      <c r="N126" s="119"/>
      <c r="O126" s="119"/>
      <c r="P126" s="3" t="str">
        <f t="shared" si="129"/>
        <v>-</v>
      </c>
      <c r="Q126" s="44"/>
      <c r="R126" s="3" t="str">
        <f t="shared" si="130"/>
        <v>-</v>
      </c>
      <c r="S126" s="3" t="str">
        <f t="shared" si="131"/>
        <v>-</v>
      </c>
      <c r="T126" s="16" t="str">
        <f t="shared" si="132"/>
        <v>-</v>
      </c>
      <c r="U126" s="19" t="str">
        <f t="shared" si="133"/>
        <v>-</v>
      </c>
      <c r="V126" s="3" t="str">
        <f t="shared" si="134"/>
        <v>-</v>
      </c>
      <c r="W126" s="3" t="str">
        <f t="shared" si="135"/>
        <v>-</v>
      </c>
      <c r="Y126" s="3" t="str">
        <f t="shared" si="136"/>
        <v>-</v>
      </c>
      <c r="Z126" s="16" t="str">
        <f t="shared" si="137"/>
        <v>-</v>
      </c>
      <c r="AA126" s="19" t="str">
        <f t="shared" si="138"/>
        <v>-</v>
      </c>
      <c r="AB126" s="3" t="str">
        <f t="shared" si="139"/>
        <v>-</v>
      </c>
    </row>
    <row r="127" spans="1:28" ht="12.75" customHeight="1" x14ac:dyDescent="0.25">
      <c r="A127" s="35" t="s">
        <v>88</v>
      </c>
      <c r="B127" s="46" t="s">
        <v>39</v>
      </c>
      <c r="C127" s="403"/>
      <c r="D127" s="22"/>
      <c r="E127" s="403"/>
      <c r="F127" s="404"/>
      <c r="G127" s="29">
        <f t="shared" si="124"/>
        <v>0</v>
      </c>
      <c r="H127" s="29">
        <f t="shared" si="125"/>
        <v>0</v>
      </c>
      <c r="I127" s="84" t="str">
        <f t="shared" si="126"/>
        <v/>
      </c>
      <c r="J127" s="119"/>
      <c r="K127" s="119"/>
      <c r="L127" s="3" t="str">
        <f t="shared" si="127"/>
        <v>-</v>
      </c>
      <c r="M127" s="84" t="str">
        <f t="shared" si="128"/>
        <v/>
      </c>
      <c r="N127" s="119"/>
      <c r="O127" s="119"/>
      <c r="P127" s="3" t="str">
        <f t="shared" si="129"/>
        <v>-</v>
      </c>
      <c r="Q127" s="44"/>
      <c r="R127" s="3" t="str">
        <f t="shared" si="130"/>
        <v>-</v>
      </c>
      <c r="S127" s="3" t="str">
        <f t="shared" si="131"/>
        <v>-</v>
      </c>
      <c r="T127" s="16" t="str">
        <f t="shared" si="132"/>
        <v>-</v>
      </c>
      <c r="U127" s="19" t="str">
        <f t="shared" si="133"/>
        <v>-</v>
      </c>
      <c r="V127" s="3" t="str">
        <f t="shared" si="134"/>
        <v>-</v>
      </c>
      <c r="W127" s="3" t="str">
        <f t="shared" si="135"/>
        <v>-</v>
      </c>
      <c r="Y127" s="3" t="str">
        <f t="shared" si="136"/>
        <v>-</v>
      </c>
      <c r="Z127" s="16" t="str">
        <f t="shared" si="137"/>
        <v>-</v>
      </c>
      <c r="AA127" s="19" t="str">
        <f t="shared" si="138"/>
        <v>-</v>
      </c>
      <c r="AB127" s="3" t="str">
        <f t="shared" si="139"/>
        <v>-</v>
      </c>
    </row>
    <row r="128" spans="1:28" ht="12.75" customHeight="1" x14ac:dyDescent="0.25">
      <c r="A128" s="35" t="s">
        <v>152</v>
      </c>
      <c r="B128" s="46" t="s">
        <v>53</v>
      </c>
      <c r="C128" s="403"/>
      <c r="D128" s="22"/>
      <c r="E128" s="403"/>
      <c r="F128" s="404"/>
      <c r="G128" s="29">
        <f t="shared" si="124"/>
        <v>0</v>
      </c>
      <c r="H128" s="29">
        <f t="shared" si="125"/>
        <v>0</v>
      </c>
      <c r="I128" s="84" t="str">
        <f t="shared" si="126"/>
        <v/>
      </c>
      <c r="J128" s="119"/>
      <c r="K128" s="119"/>
      <c r="L128" s="3" t="str">
        <f t="shared" si="127"/>
        <v>-</v>
      </c>
      <c r="M128" s="84" t="str">
        <f t="shared" si="128"/>
        <v/>
      </c>
      <c r="N128" s="119"/>
      <c r="O128" s="119"/>
      <c r="P128" s="3" t="str">
        <f t="shared" si="129"/>
        <v>-</v>
      </c>
      <c r="Q128" s="44"/>
      <c r="R128" s="3" t="str">
        <f t="shared" si="130"/>
        <v>-</v>
      </c>
      <c r="S128" s="3" t="str">
        <f t="shared" si="131"/>
        <v>-</v>
      </c>
      <c r="T128" s="16" t="str">
        <f t="shared" si="132"/>
        <v>-</v>
      </c>
      <c r="U128" s="19" t="str">
        <f t="shared" si="133"/>
        <v>-</v>
      </c>
      <c r="V128" s="3" t="str">
        <f t="shared" si="134"/>
        <v>-</v>
      </c>
      <c r="W128" s="3" t="str">
        <f t="shared" si="135"/>
        <v>-</v>
      </c>
      <c r="Y128" s="3" t="str">
        <f t="shared" si="136"/>
        <v>-</v>
      </c>
      <c r="Z128" s="16" t="str">
        <f t="shared" si="137"/>
        <v>-</v>
      </c>
      <c r="AA128" s="19" t="str">
        <f t="shared" si="138"/>
        <v>-</v>
      </c>
      <c r="AB128" s="3" t="str">
        <f t="shared" si="139"/>
        <v>-</v>
      </c>
    </row>
    <row r="129" spans="1:28" ht="12.75" customHeight="1" x14ac:dyDescent="0.25">
      <c r="A129" s="35" t="s">
        <v>89</v>
      </c>
      <c r="B129" s="46" t="s">
        <v>48</v>
      </c>
      <c r="C129" s="403"/>
      <c r="D129" s="22"/>
      <c r="E129" s="403"/>
      <c r="F129" s="404"/>
      <c r="G129" s="29">
        <f t="shared" si="124"/>
        <v>0</v>
      </c>
      <c r="H129" s="29">
        <f t="shared" si="125"/>
        <v>0</v>
      </c>
      <c r="I129" s="84" t="str">
        <f t="shared" si="126"/>
        <v/>
      </c>
      <c r="J129" s="119"/>
      <c r="K129" s="119"/>
      <c r="L129" s="3" t="str">
        <f t="shared" si="127"/>
        <v>-</v>
      </c>
      <c r="M129" s="84" t="str">
        <f t="shared" si="128"/>
        <v/>
      </c>
      <c r="N129" s="119"/>
      <c r="O129" s="119"/>
      <c r="P129" s="3" t="str">
        <f t="shared" si="129"/>
        <v>-</v>
      </c>
      <c r="Q129" s="44"/>
      <c r="R129" s="3" t="str">
        <f t="shared" si="130"/>
        <v>-</v>
      </c>
      <c r="S129" s="3" t="str">
        <f t="shared" si="131"/>
        <v>-</v>
      </c>
      <c r="T129" s="16" t="str">
        <f t="shared" si="132"/>
        <v>-</v>
      </c>
      <c r="U129" s="19" t="str">
        <f t="shared" si="133"/>
        <v>-</v>
      </c>
      <c r="V129" s="3" t="str">
        <f t="shared" si="134"/>
        <v>-</v>
      </c>
      <c r="W129" s="3" t="str">
        <f t="shared" si="135"/>
        <v>-</v>
      </c>
      <c r="Y129" s="3" t="str">
        <f t="shared" si="136"/>
        <v>-</v>
      </c>
      <c r="Z129" s="16" t="str">
        <f t="shared" si="137"/>
        <v>-</v>
      </c>
      <c r="AA129" s="19" t="str">
        <f t="shared" si="138"/>
        <v>-</v>
      </c>
      <c r="AB129" s="3" t="str">
        <f t="shared" si="139"/>
        <v>-</v>
      </c>
    </row>
    <row r="130" spans="1:28" ht="12.75" customHeight="1" x14ac:dyDescent="0.25">
      <c r="A130" s="35"/>
      <c r="B130" s="46"/>
      <c r="C130" s="117"/>
      <c r="D130" s="22"/>
      <c r="E130" s="117"/>
      <c r="F130" s="118"/>
      <c r="G130" s="29">
        <f t="shared" si="124"/>
        <v>0</v>
      </c>
      <c r="H130" s="29">
        <f t="shared" si="125"/>
        <v>0</v>
      </c>
      <c r="I130" s="84" t="str">
        <f t="shared" si="126"/>
        <v/>
      </c>
      <c r="J130" s="119"/>
      <c r="K130" s="119"/>
      <c r="L130" s="3" t="str">
        <f t="shared" si="127"/>
        <v>-</v>
      </c>
      <c r="M130" s="84" t="str">
        <f t="shared" si="128"/>
        <v/>
      </c>
      <c r="N130" s="119"/>
      <c r="O130" s="119"/>
      <c r="P130" s="3" t="str">
        <f t="shared" si="129"/>
        <v>-</v>
      </c>
      <c r="Q130" s="44"/>
      <c r="R130" s="3" t="str">
        <f t="shared" si="130"/>
        <v>-</v>
      </c>
      <c r="S130" s="3" t="str">
        <f t="shared" si="131"/>
        <v>-</v>
      </c>
      <c r="T130" s="16" t="str">
        <f t="shared" si="132"/>
        <v>-</v>
      </c>
      <c r="U130" s="19" t="str">
        <f t="shared" si="133"/>
        <v>-</v>
      </c>
      <c r="V130" s="3" t="str">
        <f t="shared" si="134"/>
        <v>-</v>
      </c>
      <c r="W130" s="3" t="str">
        <f t="shared" si="135"/>
        <v>-</v>
      </c>
      <c r="Y130" s="3" t="str">
        <f t="shared" si="136"/>
        <v>-</v>
      </c>
      <c r="Z130" s="16" t="str">
        <f t="shared" si="137"/>
        <v>-</v>
      </c>
      <c r="AA130" s="19" t="str">
        <f t="shared" si="138"/>
        <v>-</v>
      </c>
      <c r="AB130" s="3" t="str">
        <f t="shared" si="139"/>
        <v>-</v>
      </c>
    </row>
    <row r="131" spans="1:28" s="21" customFormat="1" ht="12.75" customHeight="1" x14ac:dyDescent="0.3">
      <c r="A131" s="25">
        <v>11</v>
      </c>
      <c r="B131" s="47" t="s">
        <v>213</v>
      </c>
      <c r="C131" s="31">
        <f>ROUND(SUM(C122:C130),0)</f>
        <v>0</v>
      </c>
      <c r="D131" s="45"/>
      <c r="E131" s="31">
        <f>ROUND(SUM(E122:E130),0)</f>
        <v>0</v>
      </c>
      <c r="F131" s="48">
        <f>ROUND(SUM(F122:F130),0)</f>
        <v>0</v>
      </c>
      <c r="G131" s="31">
        <f>ROUND(SUM(G122:G130),0)</f>
        <v>0</v>
      </c>
      <c r="H131" s="31">
        <f>SUM(H122:H130)</f>
        <v>0</v>
      </c>
      <c r="I131" s="84"/>
      <c r="M131" s="84"/>
      <c r="R131" s="4">
        <f>ROUND(SUM(R122:R130),0)</f>
        <v>0</v>
      </c>
      <c r="S131" s="4">
        <f t="shared" ref="S131:W131" si="140">ROUND(SUM(S122:S130),0)</f>
        <v>0</v>
      </c>
      <c r="T131" s="17">
        <f t="shared" si="140"/>
        <v>0</v>
      </c>
      <c r="U131" s="20">
        <f t="shared" si="140"/>
        <v>0</v>
      </c>
      <c r="V131" s="4">
        <f t="shared" si="140"/>
        <v>0</v>
      </c>
      <c r="W131" s="4">
        <f t="shared" si="140"/>
        <v>0</v>
      </c>
      <c r="Y131" s="4">
        <f>ROUND(SUM(Y122:Y130),0)</f>
        <v>0</v>
      </c>
      <c r="Z131" s="17">
        <f>ROUND(SUM(Z122:Z130),0)</f>
        <v>0</v>
      </c>
      <c r="AA131" s="20">
        <f>ROUND(SUM(AA122:AA130),0)</f>
        <v>0</v>
      </c>
      <c r="AB131" s="4">
        <f>ROUND(SUM(AB122:AB130),0)</f>
        <v>0</v>
      </c>
    </row>
    <row r="132" spans="1:28" ht="12.75" customHeight="1" x14ac:dyDescent="0.25">
      <c r="B132" s="1"/>
      <c r="C132" s="22"/>
      <c r="D132" s="22"/>
      <c r="E132" s="22"/>
      <c r="F132" s="32"/>
      <c r="G132" s="23"/>
      <c r="H132" s="23"/>
      <c r="I132" s="84"/>
      <c r="M132" s="84"/>
    </row>
    <row r="133" spans="1:28" s="21" customFormat="1" ht="12.75" customHeight="1" x14ac:dyDescent="0.3">
      <c r="A133" s="25">
        <v>12</v>
      </c>
      <c r="B133" s="439" t="s">
        <v>233</v>
      </c>
      <c r="C133" s="440"/>
      <c r="D133" s="440"/>
      <c r="E133" s="440"/>
      <c r="F133" s="440"/>
      <c r="G133" s="440"/>
      <c r="H133" s="441"/>
      <c r="I133" s="84"/>
      <c r="M133" s="84"/>
      <c r="R133" s="2" t="s">
        <v>61</v>
      </c>
      <c r="S133" s="2" t="s">
        <v>62</v>
      </c>
      <c r="T133" s="15" t="s">
        <v>63</v>
      </c>
      <c r="U133" s="18" t="s">
        <v>61</v>
      </c>
      <c r="V133" s="2" t="s">
        <v>62</v>
      </c>
      <c r="W133" s="2" t="s">
        <v>63</v>
      </c>
      <c r="Y133" s="2" t="s">
        <v>80</v>
      </c>
      <c r="Z133" s="15" t="s">
        <v>165</v>
      </c>
      <c r="AA133" s="18" t="s">
        <v>80</v>
      </c>
      <c r="AB133" s="2" t="s">
        <v>165</v>
      </c>
    </row>
    <row r="134" spans="1:28" ht="12.75" customHeight="1" x14ac:dyDescent="0.25">
      <c r="A134" s="35" t="s">
        <v>90</v>
      </c>
      <c r="B134" s="46" t="s">
        <v>54</v>
      </c>
      <c r="C134" s="403"/>
      <c r="D134" s="22"/>
      <c r="E134" s="403"/>
      <c r="F134" s="404"/>
      <c r="G134" s="29">
        <f t="shared" ref="G134:G146" si="141">E134+F134</f>
        <v>0</v>
      </c>
      <c r="H134" s="29">
        <f t="shared" ref="H134:H146" si="142">C134-G134</f>
        <v>0</v>
      </c>
      <c r="I134" s="84" t="str">
        <f t="shared" ref="I134:I146" si="143">IF(AND($C134="",$E134="",$F134=""),"",IF(AND(OR($C134&lt;&gt;"",$G134&lt;&gt;""),OR(J134="",K134="")),"Select values! -&gt;",""))</f>
        <v/>
      </c>
      <c r="J134" s="119"/>
      <c r="K134" s="119"/>
      <c r="L134" s="3" t="str">
        <f t="shared" ref="L134:L146" si="144">IF(J134=K134,"-", "Allocation change")</f>
        <v>-</v>
      </c>
      <c r="M134" s="84" t="str">
        <f t="shared" ref="M134:M146" si="145">IF(AND($C134="",$E134="",$F134=""),"",IF(AND(OR($C134&lt;&gt;"",$G134&lt;&gt;""),OR(N134="",O134="")),"Select values! -&gt;",""))</f>
        <v/>
      </c>
      <c r="N134" s="119"/>
      <c r="O134" s="119"/>
      <c r="P134" s="3" t="str">
        <f t="shared" ref="P134:P146" si="146">IF(N134=O134,"-","Origin change")</f>
        <v>-</v>
      </c>
      <c r="Q134" s="44"/>
      <c r="R134" s="3" t="str">
        <f t="shared" ref="R134:R146" si="147">IF(J134="Internal",C134,"-")</f>
        <v>-</v>
      </c>
      <c r="S134" s="3" t="str">
        <f t="shared" ref="S134:S146" si="148">IF(J134="Related",C134,"-")</f>
        <v>-</v>
      </c>
      <c r="T134" s="16" t="str">
        <f t="shared" ref="T134:T146" si="149">IF(J134="External",C134,"-")</f>
        <v>-</v>
      </c>
      <c r="U134" s="19" t="str">
        <f t="shared" ref="U134:U146" si="150">IF(K134="Internal",G134,"-")</f>
        <v>-</v>
      </c>
      <c r="V134" s="3" t="str">
        <f t="shared" ref="V134:V146" si="151">IF(K134="Related",G134,"-")</f>
        <v>-</v>
      </c>
      <c r="W134" s="3" t="str">
        <f t="shared" ref="W134:W146" si="152">IF(K134="External",G134,"-")</f>
        <v>-</v>
      </c>
      <c r="Y134" s="3" t="str">
        <f t="shared" ref="Y134:Y146" si="153">IF($N134="Canadian",IF($C134="","-",$C134),"-")</f>
        <v>-</v>
      </c>
      <c r="Z134" s="16" t="str">
        <f t="shared" ref="Z134:Z146" si="154">IF($N134="Non-Canadian",IF($C134="","-",$C134),"-")</f>
        <v>-</v>
      </c>
      <c r="AA134" s="19" t="str">
        <f t="shared" ref="AA134:AA146" si="155">IF($O134="Canadian",IF($G134=0,"-",$G134),"-")</f>
        <v>-</v>
      </c>
      <c r="AB134" s="3" t="str">
        <f t="shared" ref="AB134:AB146" si="156">IF($O134="Non-Canadian",IF($G134=0,"-",$G134),"-")</f>
        <v>-</v>
      </c>
    </row>
    <row r="135" spans="1:28" ht="12.75" customHeight="1" x14ac:dyDescent="0.25">
      <c r="A135" s="35" t="s">
        <v>153</v>
      </c>
      <c r="B135" s="46" t="s">
        <v>23</v>
      </c>
      <c r="C135" s="403"/>
      <c r="D135" s="22"/>
      <c r="E135" s="403"/>
      <c r="F135" s="404"/>
      <c r="G135" s="29">
        <f t="shared" si="141"/>
        <v>0</v>
      </c>
      <c r="H135" s="29">
        <f t="shared" si="142"/>
        <v>0</v>
      </c>
      <c r="I135" s="84" t="str">
        <f t="shared" si="143"/>
        <v/>
      </c>
      <c r="J135" s="119"/>
      <c r="K135" s="119"/>
      <c r="L135" s="3" t="str">
        <f t="shared" si="144"/>
        <v>-</v>
      </c>
      <c r="M135" s="84" t="str">
        <f t="shared" si="145"/>
        <v/>
      </c>
      <c r="N135" s="119"/>
      <c r="O135" s="119"/>
      <c r="P135" s="3" t="str">
        <f t="shared" si="146"/>
        <v>-</v>
      </c>
      <c r="Q135" s="44"/>
      <c r="R135" s="3" t="str">
        <f t="shared" si="147"/>
        <v>-</v>
      </c>
      <c r="S135" s="3" t="str">
        <f t="shared" si="148"/>
        <v>-</v>
      </c>
      <c r="T135" s="16" t="str">
        <f t="shared" si="149"/>
        <v>-</v>
      </c>
      <c r="U135" s="19" t="str">
        <f t="shared" si="150"/>
        <v>-</v>
      </c>
      <c r="V135" s="3" t="str">
        <f t="shared" si="151"/>
        <v>-</v>
      </c>
      <c r="W135" s="3" t="str">
        <f t="shared" si="152"/>
        <v>-</v>
      </c>
      <c r="Y135" s="3" t="str">
        <f t="shared" si="153"/>
        <v>-</v>
      </c>
      <c r="Z135" s="16" t="str">
        <f t="shared" si="154"/>
        <v>-</v>
      </c>
      <c r="AA135" s="19" t="str">
        <f t="shared" si="155"/>
        <v>-</v>
      </c>
      <c r="AB135" s="3" t="str">
        <f t="shared" si="156"/>
        <v>-</v>
      </c>
    </row>
    <row r="136" spans="1:28" ht="12.75" customHeight="1" x14ac:dyDescent="0.25">
      <c r="A136" s="35" t="s">
        <v>91</v>
      </c>
      <c r="B136" s="46" t="s">
        <v>24</v>
      </c>
      <c r="C136" s="403"/>
      <c r="D136" s="22"/>
      <c r="E136" s="403"/>
      <c r="F136" s="404"/>
      <c r="G136" s="29">
        <f t="shared" si="141"/>
        <v>0</v>
      </c>
      <c r="H136" s="29">
        <f t="shared" si="142"/>
        <v>0</v>
      </c>
      <c r="I136" s="84" t="str">
        <f t="shared" si="143"/>
        <v/>
      </c>
      <c r="J136" s="119"/>
      <c r="K136" s="119"/>
      <c r="L136" s="3" t="str">
        <f t="shared" si="144"/>
        <v>-</v>
      </c>
      <c r="M136" s="84" t="str">
        <f t="shared" si="145"/>
        <v/>
      </c>
      <c r="N136" s="119"/>
      <c r="O136" s="119"/>
      <c r="P136" s="3" t="str">
        <f t="shared" si="146"/>
        <v>-</v>
      </c>
      <c r="Q136" s="44"/>
      <c r="R136" s="3" t="str">
        <f t="shared" si="147"/>
        <v>-</v>
      </c>
      <c r="S136" s="3" t="str">
        <f t="shared" si="148"/>
        <v>-</v>
      </c>
      <c r="T136" s="16" t="str">
        <f t="shared" si="149"/>
        <v>-</v>
      </c>
      <c r="U136" s="19" t="str">
        <f t="shared" si="150"/>
        <v>-</v>
      </c>
      <c r="V136" s="3" t="str">
        <f t="shared" si="151"/>
        <v>-</v>
      </c>
      <c r="W136" s="3" t="str">
        <f t="shared" si="152"/>
        <v>-</v>
      </c>
      <c r="Y136" s="3" t="str">
        <f t="shared" si="153"/>
        <v>-</v>
      </c>
      <c r="Z136" s="16" t="str">
        <f t="shared" si="154"/>
        <v>-</v>
      </c>
      <c r="AA136" s="19" t="str">
        <f t="shared" si="155"/>
        <v>-</v>
      </c>
      <c r="AB136" s="3" t="str">
        <f t="shared" si="156"/>
        <v>-</v>
      </c>
    </row>
    <row r="137" spans="1:28" ht="12.75" customHeight="1" x14ac:dyDescent="0.25">
      <c r="A137" s="35" t="s">
        <v>154</v>
      </c>
      <c r="B137" s="46" t="s">
        <v>25</v>
      </c>
      <c r="C137" s="403"/>
      <c r="D137" s="22"/>
      <c r="E137" s="403"/>
      <c r="F137" s="404"/>
      <c r="G137" s="29">
        <f t="shared" si="141"/>
        <v>0</v>
      </c>
      <c r="H137" s="29">
        <f t="shared" si="142"/>
        <v>0</v>
      </c>
      <c r="I137" s="84" t="str">
        <f t="shared" si="143"/>
        <v/>
      </c>
      <c r="J137" s="119"/>
      <c r="K137" s="119"/>
      <c r="L137" s="3" t="str">
        <f t="shared" si="144"/>
        <v>-</v>
      </c>
      <c r="M137" s="84" t="str">
        <f t="shared" si="145"/>
        <v/>
      </c>
      <c r="N137" s="119"/>
      <c r="O137" s="119"/>
      <c r="P137" s="3" t="str">
        <f t="shared" si="146"/>
        <v>-</v>
      </c>
      <c r="Q137" s="44"/>
      <c r="R137" s="3" t="str">
        <f t="shared" si="147"/>
        <v>-</v>
      </c>
      <c r="S137" s="3" t="str">
        <f t="shared" si="148"/>
        <v>-</v>
      </c>
      <c r="T137" s="16" t="str">
        <f t="shared" si="149"/>
        <v>-</v>
      </c>
      <c r="U137" s="19" t="str">
        <f t="shared" si="150"/>
        <v>-</v>
      </c>
      <c r="V137" s="3" t="str">
        <f t="shared" si="151"/>
        <v>-</v>
      </c>
      <c r="W137" s="3" t="str">
        <f t="shared" si="152"/>
        <v>-</v>
      </c>
      <c r="Y137" s="3" t="str">
        <f t="shared" si="153"/>
        <v>-</v>
      </c>
      <c r="Z137" s="16" t="str">
        <f t="shared" si="154"/>
        <v>-</v>
      </c>
      <c r="AA137" s="19" t="str">
        <f t="shared" si="155"/>
        <v>-</v>
      </c>
      <c r="AB137" s="3" t="str">
        <f t="shared" si="156"/>
        <v>-</v>
      </c>
    </row>
    <row r="138" spans="1:28" ht="12.75" customHeight="1" x14ac:dyDescent="0.25">
      <c r="A138" s="35" t="s">
        <v>155</v>
      </c>
      <c r="B138" s="46" t="s">
        <v>26</v>
      </c>
      <c r="C138" s="403"/>
      <c r="D138" s="22"/>
      <c r="E138" s="403"/>
      <c r="F138" s="404"/>
      <c r="G138" s="29">
        <f t="shared" si="141"/>
        <v>0</v>
      </c>
      <c r="H138" s="29">
        <f t="shared" si="142"/>
        <v>0</v>
      </c>
      <c r="I138" s="84" t="str">
        <f t="shared" si="143"/>
        <v/>
      </c>
      <c r="J138" s="119"/>
      <c r="K138" s="119"/>
      <c r="L138" s="3" t="str">
        <f t="shared" si="144"/>
        <v>-</v>
      </c>
      <c r="M138" s="84" t="str">
        <f t="shared" si="145"/>
        <v/>
      </c>
      <c r="N138" s="119"/>
      <c r="O138" s="119"/>
      <c r="P138" s="3" t="str">
        <f t="shared" si="146"/>
        <v>-</v>
      </c>
      <c r="Q138" s="44"/>
      <c r="R138" s="3" t="str">
        <f t="shared" si="147"/>
        <v>-</v>
      </c>
      <c r="S138" s="3" t="str">
        <f t="shared" si="148"/>
        <v>-</v>
      </c>
      <c r="T138" s="16" t="str">
        <f t="shared" si="149"/>
        <v>-</v>
      </c>
      <c r="U138" s="19" t="str">
        <f t="shared" si="150"/>
        <v>-</v>
      </c>
      <c r="V138" s="3" t="str">
        <f t="shared" si="151"/>
        <v>-</v>
      </c>
      <c r="W138" s="3" t="str">
        <f t="shared" si="152"/>
        <v>-</v>
      </c>
      <c r="Y138" s="3" t="str">
        <f t="shared" si="153"/>
        <v>-</v>
      </c>
      <c r="Z138" s="16" t="str">
        <f t="shared" si="154"/>
        <v>-</v>
      </c>
      <c r="AA138" s="19" t="str">
        <f t="shared" si="155"/>
        <v>-</v>
      </c>
      <c r="AB138" s="3" t="str">
        <f t="shared" si="156"/>
        <v>-</v>
      </c>
    </row>
    <row r="139" spans="1:28" ht="12.75" customHeight="1" x14ac:dyDescent="0.25">
      <c r="A139" s="35" t="s">
        <v>92</v>
      </c>
      <c r="B139" s="46" t="s">
        <v>310</v>
      </c>
      <c r="C139" s="403"/>
      <c r="D139" s="22"/>
      <c r="E139" s="403"/>
      <c r="F139" s="404"/>
      <c r="G139" s="29">
        <f t="shared" si="141"/>
        <v>0</v>
      </c>
      <c r="H139" s="29">
        <f t="shared" si="142"/>
        <v>0</v>
      </c>
      <c r="I139" s="84" t="str">
        <f t="shared" si="143"/>
        <v/>
      </c>
      <c r="J139" s="119"/>
      <c r="K139" s="119"/>
      <c r="L139" s="3" t="str">
        <f t="shared" si="144"/>
        <v>-</v>
      </c>
      <c r="M139" s="84" t="str">
        <f t="shared" si="145"/>
        <v/>
      </c>
      <c r="N139" s="119"/>
      <c r="O139" s="119"/>
      <c r="P139" s="3" t="str">
        <f t="shared" si="146"/>
        <v>-</v>
      </c>
      <c r="Q139" s="44"/>
      <c r="R139" s="3" t="str">
        <f t="shared" si="147"/>
        <v>-</v>
      </c>
      <c r="S139" s="3" t="str">
        <f t="shared" si="148"/>
        <v>-</v>
      </c>
      <c r="T139" s="16" t="str">
        <f t="shared" si="149"/>
        <v>-</v>
      </c>
      <c r="U139" s="19" t="str">
        <f t="shared" si="150"/>
        <v>-</v>
      </c>
      <c r="V139" s="3" t="str">
        <f t="shared" si="151"/>
        <v>-</v>
      </c>
      <c r="W139" s="3" t="str">
        <f t="shared" si="152"/>
        <v>-</v>
      </c>
      <c r="Y139" s="3" t="str">
        <f t="shared" si="153"/>
        <v>-</v>
      </c>
      <c r="Z139" s="16" t="str">
        <f t="shared" si="154"/>
        <v>-</v>
      </c>
      <c r="AA139" s="19" t="str">
        <f t="shared" si="155"/>
        <v>-</v>
      </c>
      <c r="AB139" s="3" t="str">
        <f t="shared" si="156"/>
        <v>-</v>
      </c>
    </row>
    <row r="140" spans="1:28" ht="12.75" customHeight="1" x14ac:dyDescent="0.25">
      <c r="A140" s="35" t="s">
        <v>156</v>
      </c>
      <c r="B140" s="46" t="s">
        <v>311</v>
      </c>
      <c r="C140" s="403"/>
      <c r="D140" s="22"/>
      <c r="E140" s="403"/>
      <c r="F140" s="404"/>
      <c r="G140" s="29">
        <f t="shared" si="141"/>
        <v>0</v>
      </c>
      <c r="H140" s="29">
        <f t="shared" si="142"/>
        <v>0</v>
      </c>
      <c r="I140" s="84" t="str">
        <f t="shared" si="143"/>
        <v/>
      </c>
      <c r="J140" s="119"/>
      <c r="K140" s="119"/>
      <c r="L140" s="3" t="str">
        <f t="shared" si="144"/>
        <v>-</v>
      </c>
      <c r="M140" s="84" t="str">
        <f t="shared" si="145"/>
        <v/>
      </c>
      <c r="N140" s="119"/>
      <c r="O140" s="119"/>
      <c r="P140" s="3" t="str">
        <f t="shared" si="146"/>
        <v>-</v>
      </c>
      <c r="Q140" s="44"/>
      <c r="R140" s="3" t="str">
        <f t="shared" si="147"/>
        <v>-</v>
      </c>
      <c r="S140" s="3" t="str">
        <f t="shared" si="148"/>
        <v>-</v>
      </c>
      <c r="T140" s="16" t="str">
        <f t="shared" si="149"/>
        <v>-</v>
      </c>
      <c r="U140" s="19" t="str">
        <f t="shared" si="150"/>
        <v>-</v>
      </c>
      <c r="V140" s="3" t="str">
        <f t="shared" si="151"/>
        <v>-</v>
      </c>
      <c r="W140" s="3" t="str">
        <f t="shared" si="152"/>
        <v>-</v>
      </c>
      <c r="Y140" s="3" t="str">
        <f t="shared" si="153"/>
        <v>-</v>
      </c>
      <c r="Z140" s="16" t="str">
        <f t="shared" si="154"/>
        <v>-</v>
      </c>
      <c r="AA140" s="19" t="str">
        <f t="shared" si="155"/>
        <v>-</v>
      </c>
      <c r="AB140" s="3" t="str">
        <f t="shared" si="156"/>
        <v>-</v>
      </c>
    </row>
    <row r="141" spans="1:28" ht="12.75" customHeight="1" x14ac:dyDescent="0.25">
      <c r="A141" s="35" t="s">
        <v>157</v>
      </c>
      <c r="B141" s="46" t="s">
        <v>37</v>
      </c>
      <c r="C141" s="403"/>
      <c r="D141" s="22"/>
      <c r="E141" s="403"/>
      <c r="F141" s="404"/>
      <c r="G141" s="29">
        <f t="shared" si="141"/>
        <v>0</v>
      </c>
      <c r="H141" s="29">
        <f t="shared" si="142"/>
        <v>0</v>
      </c>
      <c r="I141" s="84" t="str">
        <f t="shared" si="143"/>
        <v/>
      </c>
      <c r="J141" s="119"/>
      <c r="K141" s="119"/>
      <c r="L141" s="3" t="str">
        <f t="shared" si="144"/>
        <v>-</v>
      </c>
      <c r="M141" s="84" t="str">
        <f t="shared" si="145"/>
        <v/>
      </c>
      <c r="N141" s="119"/>
      <c r="O141" s="119"/>
      <c r="P141" s="3" t="str">
        <f t="shared" si="146"/>
        <v>-</v>
      </c>
      <c r="Q141" s="44"/>
      <c r="R141" s="3" t="str">
        <f t="shared" si="147"/>
        <v>-</v>
      </c>
      <c r="S141" s="3" t="str">
        <f t="shared" si="148"/>
        <v>-</v>
      </c>
      <c r="T141" s="16" t="str">
        <f t="shared" si="149"/>
        <v>-</v>
      </c>
      <c r="U141" s="19" t="str">
        <f t="shared" si="150"/>
        <v>-</v>
      </c>
      <c r="V141" s="3" t="str">
        <f t="shared" si="151"/>
        <v>-</v>
      </c>
      <c r="W141" s="3" t="str">
        <f t="shared" si="152"/>
        <v>-</v>
      </c>
      <c r="Y141" s="3" t="str">
        <f t="shared" si="153"/>
        <v>-</v>
      </c>
      <c r="Z141" s="16" t="str">
        <f t="shared" si="154"/>
        <v>-</v>
      </c>
      <c r="AA141" s="19" t="str">
        <f t="shared" si="155"/>
        <v>-</v>
      </c>
      <c r="AB141" s="3" t="str">
        <f t="shared" si="156"/>
        <v>-</v>
      </c>
    </row>
    <row r="142" spans="1:28" ht="12.75" customHeight="1" x14ac:dyDescent="0.25">
      <c r="A142" s="35" t="s">
        <v>93</v>
      </c>
      <c r="B142" s="46" t="s">
        <v>27</v>
      </c>
      <c r="C142" s="403"/>
      <c r="D142" s="22"/>
      <c r="E142" s="403"/>
      <c r="F142" s="404"/>
      <c r="G142" s="29">
        <f t="shared" si="141"/>
        <v>0</v>
      </c>
      <c r="H142" s="29">
        <f t="shared" si="142"/>
        <v>0</v>
      </c>
      <c r="I142" s="84" t="str">
        <f t="shared" si="143"/>
        <v/>
      </c>
      <c r="J142" s="119"/>
      <c r="K142" s="119"/>
      <c r="L142" s="3" t="str">
        <f t="shared" si="144"/>
        <v>-</v>
      </c>
      <c r="M142" s="84" t="str">
        <f t="shared" si="145"/>
        <v/>
      </c>
      <c r="N142" s="119"/>
      <c r="O142" s="119"/>
      <c r="P142" s="3" t="str">
        <f t="shared" si="146"/>
        <v>-</v>
      </c>
      <c r="Q142" s="44"/>
      <c r="R142" s="3" t="str">
        <f t="shared" si="147"/>
        <v>-</v>
      </c>
      <c r="S142" s="3" t="str">
        <f t="shared" si="148"/>
        <v>-</v>
      </c>
      <c r="T142" s="16" t="str">
        <f t="shared" si="149"/>
        <v>-</v>
      </c>
      <c r="U142" s="19" t="str">
        <f t="shared" si="150"/>
        <v>-</v>
      </c>
      <c r="V142" s="3" t="str">
        <f t="shared" si="151"/>
        <v>-</v>
      </c>
      <c r="W142" s="3" t="str">
        <f t="shared" si="152"/>
        <v>-</v>
      </c>
      <c r="Y142" s="3" t="str">
        <f t="shared" si="153"/>
        <v>-</v>
      </c>
      <c r="Z142" s="16" t="str">
        <f t="shared" si="154"/>
        <v>-</v>
      </c>
      <c r="AA142" s="19" t="str">
        <f t="shared" si="155"/>
        <v>-</v>
      </c>
      <c r="AB142" s="3" t="str">
        <f t="shared" si="156"/>
        <v>-</v>
      </c>
    </row>
    <row r="143" spans="1:28" ht="12.75" customHeight="1" x14ac:dyDescent="0.25">
      <c r="A143" s="35" t="s">
        <v>158</v>
      </c>
      <c r="B143" s="46" t="s">
        <v>55</v>
      </c>
      <c r="C143" s="403"/>
      <c r="D143" s="22"/>
      <c r="E143" s="403"/>
      <c r="F143" s="404"/>
      <c r="G143" s="29">
        <f t="shared" si="141"/>
        <v>0</v>
      </c>
      <c r="H143" s="29">
        <f t="shared" si="142"/>
        <v>0</v>
      </c>
      <c r="I143" s="84" t="str">
        <f t="shared" si="143"/>
        <v/>
      </c>
      <c r="J143" s="119"/>
      <c r="K143" s="119"/>
      <c r="L143" s="3" t="str">
        <f t="shared" si="144"/>
        <v>-</v>
      </c>
      <c r="M143" s="84" t="str">
        <f t="shared" si="145"/>
        <v/>
      </c>
      <c r="N143" s="119"/>
      <c r="O143" s="119"/>
      <c r="P143" s="3" t="str">
        <f t="shared" si="146"/>
        <v>-</v>
      </c>
      <c r="Q143" s="44"/>
      <c r="R143" s="3" t="str">
        <f t="shared" si="147"/>
        <v>-</v>
      </c>
      <c r="S143" s="3" t="str">
        <f t="shared" si="148"/>
        <v>-</v>
      </c>
      <c r="T143" s="16" t="str">
        <f t="shared" si="149"/>
        <v>-</v>
      </c>
      <c r="U143" s="19" t="str">
        <f t="shared" si="150"/>
        <v>-</v>
      </c>
      <c r="V143" s="3" t="str">
        <f t="shared" si="151"/>
        <v>-</v>
      </c>
      <c r="W143" s="3" t="str">
        <f t="shared" si="152"/>
        <v>-</v>
      </c>
      <c r="Y143" s="3" t="str">
        <f t="shared" si="153"/>
        <v>-</v>
      </c>
      <c r="Z143" s="16" t="str">
        <f t="shared" si="154"/>
        <v>-</v>
      </c>
      <c r="AA143" s="19" t="str">
        <f t="shared" si="155"/>
        <v>-</v>
      </c>
      <c r="AB143" s="3" t="str">
        <f t="shared" si="156"/>
        <v>-</v>
      </c>
    </row>
    <row r="144" spans="1:28" ht="12.75" customHeight="1" x14ac:dyDescent="0.25">
      <c r="A144" s="35" t="s">
        <v>159</v>
      </c>
      <c r="B144" s="46" t="s">
        <v>53</v>
      </c>
      <c r="C144" s="403"/>
      <c r="D144" s="22"/>
      <c r="E144" s="403"/>
      <c r="F144" s="404"/>
      <c r="G144" s="29">
        <f t="shared" si="141"/>
        <v>0</v>
      </c>
      <c r="H144" s="29">
        <f t="shared" si="142"/>
        <v>0</v>
      </c>
      <c r="I144" s="84" t="str">
        <f t="shared" si="143"/>
        <v/>
      </c>
      <c r="J144" s="119"/>
      <c r="K144" s="119"/>
      <c r="L144" s="3" t="str">
        <f t="shared" si="144"/>
        <v>-</v>
      </c>
      <c r="M144" s="84" t="str">
        <f t="shared" si="145"/>
        <v/>
      </c>
      <c r="N144" s="119"/>
      <c r="O144" s="119"/>
      <c r="P144" s="3" t="str">
        <f t="shared" si="146"/>
        <v>-</v>
      </c>
      <c r="Q144" s="44"/>
      <c r="R144" s="3" t="str">
        <f t="shared" si="147"/>
        <v>-</v>
      </c>
      <c r="S144" s="3" t="str">
        <f t="shared" si="148"/>
        <v>-</v>
      </c>
      <c r="T144" s="16" t="str">
        <f t="shared" si="149"/>
        <v>-</v>
      </c>
      <c r="U144" s="19" t="str">
        <f t="shared" si="150"/>
        <v>-</v>
      </c>
      <c r="V144" s="3" t="str">
        <f t="shared" si="151"/>
        <v>-</v>
      </c>
      <c r="W144" s="3" t="str">
        <f t="shared" si="152"/>
        <v>-</v>
      </c>
      <c r="Y144" s="3" t="str">
        <f t="shared" si="153"/>
        <v>-</v>
      </c>
      <c r="Z144" s="16" t="str">
        <f t="shared" si="154"/>
        <v>-</v>
      </c>
      <c r="AA144" s="19" t="str">
        <f t="shared" si="155"/>
        <v>-</v>
      </c>
      <c r="AB144" s="3" t="str">
        <f t="shared" si="156"/>
        <v>-</v>
      </c>
    </row>
    <row r="145" spans="1:28" ht="12.75" customHeight="1" x14ac:dyDescent="0.25">
      <c r="A145" s="35" t="s">
        <v>94</v>
      </c>
      <c r="B145" s="46" t="s">
        <v>359</v>
      </c>
      <c r="C145" s="403"/>
      <c r="D145" s="22"/>
      <c r="E145" s="403"/>
      <c r="F145" s="404"/>
      <c r="G145" s="29">
        <f t="shared" si="141"/>
        <v>0</v>
      </c>
      <c r="H145" s="29">
        <f t="shared" si="142"/>
        <v>0</v>
      </c>
      <c r="I145" s="84" t="str">
        <f t="shared" si="143"/>
        <v/>
      </c>
      <c r="J145" s="119"/>
      <c r="K145" s="119"/>
      <c r="L145" s="3" t="str">
        <f t="shared" si="144"/>
        <v>-</v>
      </c>
      <c r="M145" s="84" t="str">
        <f t="shared" si="145"/>
        <v/>
      </c>
      <c r="N145" s="119"/>
      <c r="O145" s="119"/>
      <c r="P145" s="3" t="str">
        <f t="shared" si="146"/>
        <v>-</v>
      </c>
      <c r="Q145" s="44"/>
      <c r="R145" s="3" t="str">
        <f t="shared" si="147"/>
        <v>-</v>
      </c>
      <c r="S145" s="3" t="str">
        <f t="shared" si="148"/>
        <v>-</v>
      </c>
      <c r="T145" s="16" t="str">
        <f t="shared" si="149"/>
        <v>-</v>
      </c>
      <c r="U145" s="19" t="str">
        <f t="shared" si="150"/>
        <v>-</v>
      </c>
      <c r="V145" s="3" t="str">
        <f t="shared" si="151"/>
        <v>-</v>
      </c>
      <c r="W145" s="3" t="str">
        <f t="shared" si="152"/>
        <v>-</v>
      </c>
      <c r="Y145" s="3" t="str">
        <f t="shared" si="153"/>
        <v>-</v>
      </c>
      <c r="Z145" s="16" t="str">
        <f t="shared" si="154"/>
        <v>-</v>
      </c>
      <c r="AA145" s="19" t="str">
        <f t="shared" si="155"/>
        <v>-</v>
      </c>
      <c r="AB145" s="3" t="str">
        <f t="shared" si="156"/>
        <v>-</v>
      </c>
    </row>
    <row r="146" spans="1:28" ht="12.75" customHeight="1" x14ac:dyDescent="0.25">
      <c r="A146" s="35"/>
      <c r="B146" s="46"/>
      <c r="C146" s="117"/>
      <c r="D146" s="22"/>
      <c r="E146" s="117"/>
      <c r="F146" s="118"/>
      <c r="G146" s="29">
        <f t="shared" si="141"/>
        <v>0</v>
      </c>
      <c r="H146" s="29">
        <f t="shared" si="142"/>
        <v>0</v>
      </c>
      <c r="I146" s="84" t="str">
        <f t="shared" si="143"/>
        <v/>
      </c>
      <c r="J146" s="119"/>
      <c r="K146" s="119"/>
      <c r="L146" s="3" t="str">
        <f t="shared" si="144"/>
        <v>-</v>
      </c>
      <c r="M146" s="84" t="str">
        <f t="shared" si="145"/>
        <v/>
      </c>
      <c r="N146" s="119"/>
      <c r="O146" s="119"/>
      <c r="P146" s="3" t="str">
        <f t="shared" si="146"/>
        <v>-</v>
      </c>
      <c r="Q146" s="44"/>
      <c r="R146" s="3" t="str">
        <f t="shared" si="147"/>
        <v>-</v>
      </c>
      <c r="S146" s="3" t="str">
        <f t="shared" si="148"/>
        <v>-</v>
      </c>
      <c r="T146" s="16" t="str">
        <f t="shared" si="149"/>
        <v>-</v>
      </c>
      <c r="U146" s="19" t="str">
        <f t="shared" si="150"/>
        <v>-</v>
      </c>
      <c r="V146" s="3" t="str">
        <f t="shared" si="151"/>
        <v>-</v>
      </c>
      <c r="W146" s="3" t="str">
        <f t="shared" si="152"/>
        <v>-</v>
      </c>
      <c r="Y146" s="3" t="str">
        <f t="shared" si="153"/>
        <v>-</v>
      </c>
      <c r="Z146" s="16" t="str">
        <f t="shared" si="154"/>
        <v>-</v>
      </c>
      <c r="AA146" s="19" t="str">
        <f t="shared" si="155"/>
        <v>-</v>
      </c>
      <c r="AB146" s="3" t="str">
        <f t="shared" si="156"/>
        <v>-</v>
      </c>
    </row>
    <row r="147" spans="1:28" s="21" customFormat="1" ht="12.75" customHeight="1" x14ac:dyDescent="0.3">
      <c r="A147" s="25">
        <v>12</v>
      </c>
      <c r="B147" s="47" t="s">
        <v>237</v>
      </c>
      <c r="C147" s="31">
        <f>ROUND(SUM(C134:C146),0)</f>
        <v>0</v>
      </c>
      <c r="D147" s="45"/>
      <c r="E147" s="31">
        <f>ROUND(SUM(E134:E146),0)</f>
        <v>0</v>
      </c>
      <c r="F147" s="48">
        <f>ROUND(SUM(F134:F146),0)</f>
        <v>0</v>
      </c>
      <c r="G147" s="31">
        <f>ROUND(SUM(G134:G146),0)</f>
        <v>0</v>
      </c>
      <c r="H147" s="31">
        <f>SUM(H134:H146)</f>
        <v>0</v>
      </c>
      <c r="I147" s="84"/>
      <c r="M147" s="84"/>
      <c r="R147" s="4">
        <f>ROUND(SUM(R134:R146),0)</f>
        <v>0</v>
      </c>
      <c r="S147" s="4">
        <f t="shared" ref="S147:W147" si="157">ROUND(SUM(S134:S146),0)</f>
        <v>0</v>
      </c>
      <c r="T147" s="17">
        <f t="shared" si="157"/>
        <v>0</v>
      </c>
      <c r="U147" s="20">
        <f t="shared" si="157"/>
        <v>0</v>
      </c>
      <c r="V147" s="4">
        <f t="shared" si="157"/>
        <v>0</v>
      </c>
      <c r="W147" s="4">
        <f t="shared" si="157"/>
        <v>0</v>
      </c>
      <c r="Y147" s="4">
        <f>ROUND(SUM(Y134:Y146),0)</f>
        <v>0</v>
      </c>
      <c r="Z147" s="17">
        <f>ROUND(SUM(Z134:Z146),0)</f>
        <v>0</v>
      </c>
      <c r="AA147" s="20">
        <f>ROUND(SUM(AA134:AA146),0)</f>
        <v>0</v>
      </c>
      <c r="AB147" s="4">
        <f>ROUND(SUM(AB134:AB146),0)</f>
        <v>0</v>
      </c>
    </row>
    <row r="148" spans="1:28" ht="12.75" customHeight="1" thickBot="1" x14ac:dyDescent="0.3">
      <c r="B148" s="1"/>
      <c r="C148" s="22"/>
      <c r="D148" s="22"/>
      <c r="E148" s="22"/>
      <c r="F148" s="22"/>
      <c r="G148" s="23"/>
      <c r="H148" s="23"/>
      <c r="I148" s="84"/>
      <c r="J148" s="7"/>
      <c r="K148" s="7"/>
      <c r="L148" s="7"/>
      <c r="M148" s="84"/>
      <c r="N148" s="7"/>
      <c r="O148" s="7"/>
      <c r="P148" s="7"/>
      <c r="Q148" s="7"/>
      <c r="R148" s="7"/>
      <c r="S148" s="7"/>
      <c r="T148" s="7"/>
      <c r="Y148" s="10"/>
      <c r="Z148" s="10"/>
      <c r="AA148" s="10"/>
      <c r="AB148" s="10"/>
    </row>
    <row r="149" spans="1:28" ht="14.25" customHeight="1" thickBot="1" x14ac:dyDescent="0.35">
      <c r="A149" s="52" t="s">
        <v>168</v>
      </c>
      <c r="B149" s="53"/>
      <c r="C149" s="55">
        <f>C147+C131+C116+C101+C95+C88+C76+C66+C52</f>
        <v>0</v>
      </c>
      <c r="D149" s="45"/>
      <c r="E149" s="231">
        <f>E147+E131+E116+E101+E95+E88+E76+E66+E52</f>
        <v>0</v>
      </c>
      <c r="F149" s="55">
        <f>F147+F131+F116+F101+F95+F88+F76+F66+F52</f>
        <v>0</v>
      </c>
      <c r="G149" s="54">
        <f>G147+G131+G116+G101+G95+G88+G76+G66+G52</f>
        <v>0</v>
      </c>
      <c r="H149" s="55">
        <f>H147+H131+H116+H101+H95+H88+H76+H66+H52</f>
        <v>0</v>
      </c>
      <c r="I149" s="84"/>
      <c r="J149" s="7"/>
      <c r="K149" s="7"/>
      <c r="L149" s="7"/>
      <c r="M149" s="84"/>
      <c r="N149" s="7"/>
      <c r="O149" s="7"/>
      <c r="P149" s="7"/>
      <c r="Q149" s="7"/>
      <c r="R149" s="7"/>
      <c r="S149" s="7"/>
      <c r="T149" s="7"/>
      <c r="Y149" s="10"/>
      <c r="Z149" s="10"/>
      <c r="AA149" s="10"/>
      <c r="AB149" s="10"/>
    </row>
    <row r="150" spans="1:28" ht="12.75" customHeight="1" thickBot="1" x14ac:dyDescent="0.3">
      <c r="B150" s="1"/>
      <c r="C150" s="22"/>
      <c r="D150" s="22"/>
      <c r="E150" s="22"/>
      <c r="F150" s="22"/>
      <c r="G150" s="23"/>
      <c r="H150" s="23"/>
      <c r="I150" s="84"/>
      <c r="M150" s="84"/>
    </row>
    <row r="151" spans="1:28" ht="14.25" customHeight="1" thickBot="1" x14ac:dyDescent="0.35">
      <c r="A151" s="436" t="s">
        <v>56</v>
      </c>
      <c r="B151" s="437"/>
      <c r="C151" s="437"/>
      <c r="D151" s="437"/>
      <c r="E151" s="437"/>
      <c r="F151" s="437"/>
      <c r="G151" s="437"/>
      <c r="H151" s="438"/>
      <c r="I151" s="84"/>
      <c r="M151" s="84"/>
    </row>
    <row r="152" spans="1:28" ht="12.75" customHeight="1" x14ac:dyDescent="0.25">
      <c r="B152" s="1"/>
      <c r="C152" s="22"/>
      <c r="D152" s="22"/>
      <c r="E152" s="22"/>
      <c r="F152" s="32"/>
      <c r="G152" s="23"/>
      <c r="H152" s="23"/>
      <c r="I152" s="84"/>
      <c r="M152" s="84"/>
    </row>
    <row r="153" spans="1:28" s="21" customFormat="1" ht="12.75" customHeight="1" x14ac:dyDescent="0.3">
      <c r="A153" s="97">
        <v>15</v>
      </c>
      <c r="B153" s="442" t="s">
        <v>177</v>
      </c>
      <c r="C153" s="443"/>
      <c r="D153" s="443"/>
      <c r="E153" s="443"/>
      <c r="F153" s="443"/>
      <c r="G153" s="443"/>
      <c r="H153" s="444"/>
      <c r="I153" s="84"/>
      <c r="M153" s="84"/>
      <c r="R153" s="2" t="s">
        <v>61</v>
      </c>
      <c r="S153" s="2" t="s">
        <v>62</v>
      </c>
      <c r="T153" s="15" t="s">
        <v>63</v>
      </c>
      <c r="U153" s="18" t="s">
        <v>61</v>
      </c>
      <c r="V153" s="2" t="s">
        <v>62</v>
      </c>
      <c r="W153" s="2" t="s">
        <v>63</v>
      </c>
      <c r="Y153" s="2" t="s">
        <v>80</v>
      </c>
      <c r="Z153" s="15" t="s">
        <v>165</v>
      </c>
      <c r="AA153" s="18" t="s">
        <v>80</v>
      </c>
      <c r="AB153" s="2" t="s">
        <v>165</v>
      </c>
    </row>
    <row r="154" spans="1:28" s="21" customFormat="1" ht="12.75" customHeight="1" x14ac:dyDescent="0.3">
      <c r="A154" s="427" t="s">
        <v>214</v>
      </c>
      <c r="B154" s="428"/>
      <c r="C154" s="428"/>
      <c r="D154" s="428"/>
      <c r="E154" s="428"/>
      <c r="F154" s="428"/>
      <c r="G154" s="428"/>
      <c r="H154" s="428"/>
      <c r="I154" s="428"/>
      <c r="J154" s="428"/>
      <c r="K154" s="428"/>
      <c r="L154" s="428"/>
      <c r="M154" s="428"/>
      <c r="N154" s="428"/>
      <c r="O154" s="428"/>
      <c r="P154" s="429"/>
      <c r="R154" s="122"/>
      <c r="S154" s="122"/>
      <c r="T154" s="123"/>
      <c r="U154" s="124"/>
      <c r="V154" s="122"/>
      <c r="W154" s="122"/>
      <c r="Y154" s="122"/>
      <c r="Z154" s="123"/>
      <c r="AA154" s="124"/>
      <c r="AB154" s="122"/>
    </row>
    <row r="155" spans="1:28" ht="12.75" customHeight="1" x14ac:dyDescent="0.25">
      <c r="A155" s="98" t="s">
        <v>98</v>
      </c>
      <c r="B155" s="95" t="s">
        <v>221</v>
      </c>
      <c r="C155" s="406"/>
      <c r="D155" s="22"/>
      <c r="E155" s="406"/>
      <c r="F155" s="407"/>
      <c r="G155" s="96">
        <f t="shared" ref="G155:G162" si="158">E155+F155</f>
        <v>0</v>
      </c>
      <c r="H155" s="96">
        <f t="shared" ref="H155:H162" si="159">C155-G155</f>
        <v>0</v>
      </c>
      <c r="I155" s="84" t="str">
        <f t="shared" ref="I155:I162" si="160">IF(AND($C155="",$E155="",$F155=""),"",IF(AND(OR($C155&lt;&gt;"",$G155&lt;&gt;""),OR(J155="",K155="")),"Select values! -&gt;",""))</f>
        <v/>
      </c>
      <c r="J155" s="119"/>
      <c r="K155" s="119"/>
      <c r="L155" s="3" t="str">
        <f t="shared" ref="L155:L157" si="161">IF(J155=K155,"-", "Allocation change")</f>
        <v>-</v>
      </c>
      <c r="M155" s="84" t="str">
        <f t="shared" ref="M155:M157" si="162">IF(AND($C155="",$E155="",$F155=""),"",IF(AND(OR($C155&lt;&gt;"",$G155&lt;&gt;""),OR(N155="",O155="")),"Select values! -&gt;",""))</f>
        <v/>
      </c>
      <c r="N155" s="119"/>
      <c r="O155" s="119"/>
      <c r="P155" s="3" t="str">
        <f t="shared" ref="P155:P157" si="163">IF(N155=O155,"-","Origin change")</f>
        <v>-</v>
      </c>
      <c r="Q155" s="44"/>
      <c r="R155" s="3" t="str">
        <f t="shared" ref="R155:R162" si="164">IF(J155="Internal",C155,"-")</f>
        <v>-</v>
      </c>
      <c r="S155" s="3" t="str">
        <f t="shared" ref="S155:S162" si="165">IF(J155="Related",C155,"-")</f>
        <v>-</v>
      </c>
      <c r="T155" s="16" t="str">
        <f t="shared" ref="T155:T162" si="166">IF(J155="External",C155,"-")</f>
        <v>-</v>
      </c>
      <c r="U155" s="19" t="str">
        <f t="shared" ref="U155:U162" si="167">IF(K155="Internal",G155,"-")</f>
        <v>-</v>
      </c>
      <c r="V155" s="3" t="str">
        <f t="shared" ref="V155:V162" si="168">IF(K155="Related",G155,"-")</f>
        <v>-</v>
      </c>
      <c r="W155" s="3" t="str">
        <f t="shared" ref="W155:W162" si="169">IF(K155="External",G155,"-")</f>
        <v>-</v>
      </c>
      <c r="Y155" s="3" t="str">
        <f t="shared" ref="Y155:Y162" si="170">IF($N155="Canadian",IF($C155="","-",$C155),"-")</f>
        <v>-</v>
      </c>
      <c r="Z155" s="16" t="str">
        <f t="shared" ref="Z155:Z162" si="171">IF($N155="Non-Canadian",IF($C155="","-",$C155),"-")</f>
        <v>-</v>
      </c>
      <c r="AA155" s="19" t="str">
        <f t="shared" ref="AA155:AA162" si="172">IF($O155="Canadian",IF($G155=0,"-",$G155),"-")</f>
        <v>-</v>
      </c>
      <c r="AB155" s="3" t="str">
        <f t="shared" ref="AB155:AB162" si="173">IF($O155="Non-Canadian",IF($G155=0,"-",$G155),"-")</f>
        <v>-</v>
      </c>
    </row>
    <row r="156" spans="1:28" ht="12.75" customHeight="1" x14ac:dyDescent="0.25">
      <c r="A156" s="35" t="s">
        <v>160</v>
      </c>
      <c r="B156" s="46" t="s">
        <v>28</v>
      </c>
      <c r="C156" s="403"/>
      <c r="D156" s="22"/>
      <c r="E156" s="403"/>
      <c r="F156" s="404"/>
      <c r="G156" s="29">
        <f t="shared" si="158"/>
        <v>0</v>
      </c>
      <c r="H156" s="29">
        <f t="shared" si="159"/>
        <v>0</v>
      </c>
      <c r="I156" s="84" t="str">
        <f t="shared" si="160"/>
        <v/>
      </c>
      <c r="J156" s="119"/>
      <c r="K156" s="119"/>
      <c r="L156" s="3" t="str">
        <f t="shared" si="161"/>
        <v>-</v>
      </c>
      <c r="M156" s="84" t="str">
        <f t="shared" si="162"/>
        <v/>
      </c>
      <c r="N156" s="119"/>
      <c r="O156" s="119"/>
      <c r="P156" s="3" t="str">
        <f t="shared" si="163"/>
        <v>-</v>
      </c>
      <c r="Q156" s="44"/>
      <c r="R156" s="3" t="str">
        <f t="shared" si="164"/>
        <v>-</v>
      </c>
      <c r="S156" s="3" t="str">
        <f t="shared" si="165"/>
        <v>-</v>
      </c>
      <c r="T156" s="16" t="str">
        <f t="shared" si="166"/>
        <v>-</v>
      </c>
      <c r="U156" s="19" t="str">
        <f t="shared" si="167"/>
        <v>-</v>
      </c>
      <c r="V156" s="3" t="str">
        <f t="shared" si="168"/>
        <v>-</v>
      </c>
      <c r="W156" s="3" t="str">
        <f t="shared" si="169"/>
        <v>-</v>
      </c>
      <c r="Y156" s="3" t="str">
        <f t="shared" si="170"/>
        <v>-</v>
      </c>
      <c r="Z156" s="16" t="str">
        <f t="shared" si="171"/>
        <v>-</v>
      </c>
      <c r="AA156" s="19" t="str">
        <f t="shared" si="172"/>
        <v>-</v>
      </c>
      <c r="AB156" s="3" t="str">
        <f t="shared" si="173"/>
        <v>-</v>
      </c>
    </row>
    <row r="157" spans="1:28" ht="12.75" customHeight="1" x14ac:dyDescent="0.25">
      <c r="A157" s="35" t="s">
        <v>95</v>
      </c>
      <c r="B157" s="211" t="s">
        <v>29</v>
      </c>
      <c r="C157" s="401"/>
      <c r="D157" s="22"/>
      <c r="E157" s="401"/>
      <c r="F157" s="405"/>
      <c r="G157" s="92">
        <f t="shared" si="158"/>
        <v>0</v>
      </c>
      <c r="H157" s="92">
        <f t="shared" si="159"/>
        <v>0</v>
      </c>
      <c r="I157" s="84" t="str">
        <f t="shared" si="160"/>
        <v/>
      </c>
      <c r="J157" s="119"/>
      <c r="K157" s="119"/>
      <c r="L157" s="3" t="str">
        <f t="shared" si="161"/>
        <v>-</v>
      </c>
      <c r="M157" s="84" t="str">
        <f t="shared" si="162"/>
        <v/>
      </c>
      <c r="N157" s="119"/>
      <c r="O157" s="119"/>
      <c r="P157" s="3" t="str">
        <f t="shared" si="163"/>
        <v>-</v>
      </c>
      <c r="Q157" s="44"/>
      <c r="R157" s="3" t="str">
        <f t="shared" si="164"/>
        <v>-</v>
      </c>
      <c r="S157" s="3" t="str">
        <f t="shared" si="165"/>
        <v>-</v>
      </c>
      <c r="T157" s="16" t="str">
        <f t="shared" si="166"/>
        <v>-</v>
      </c>
      <c r="U157" s="19" t="str">
        <f t="shared" si="167"/>
        <v>-</v>
      </c>
      <c r="V157" s="3" t="str">
        <f t="shared" si="168"/>
        <v>-</v>
      </c>
      <c r="W157" s="3" t="str">
        <f t="shared" si="169"/>
        <v>-</v>
      </c>
      <c r="Y157" s="3" t="str">
        <f t="shared" si="170"/>
        <v>-</v>
      </c>
      <c r="Z157" s="16" t="str">
        <f t="shared" si="171"/>
        <v>-</v>
      </c>
      <c r="AA157" s="19" t="str">
        <f t="shared" si="172"/>
        <v>-</v>
      </c>
      <c r="AB157" s="3" t="str">
        <f t="shared" si="173"/>
        <v>-</v>
      </c>
    </row>
    <row r="158" spans="1:28" ht="12.75" customHeight="1" x14ac:dyDescent="0.25">
      <c r="A158" s="214"/>
      <c r="B158" s="220" t="s">
        <v>312</v>
      </c>
      <c r="C158" s="212"/>
      <c r="D158" s="212"/>
      <c r="E158" s="212"/>
      <c r="F158" s="215"/>
      <c r="G158" s="216"/>
      <c r="H158" s="216"/>
      <c r="I158" s="213"/>
      <c r="J158" s="217"/>
      <c r="K158" s="217"/>
      <c r="L158" s="218"/>
      <c r="M158" s="213"/>
      <c r="N158" s="217"/>
      <c r="O158" s="217"/>
      <c r="P158" s="219"/>
      <c r="Q158" s="44"/>
      <c r="R158" s="125"/>
      <c r="S158" s="125"/>
      <c r="T158" s="126"/>
      <c r="U158" s="127"/>
      <c r="V158" s="125"/>
      <c r="W158" s="125"/>
      <c r="Y158" s="125"/>
      <c r="Z158" s="126"/>
      <c r="AA158" s="127"/>
      <c r="AB158" s="125"/>
    </row>
    <row r="159" spans="1:28" ht="12.75" customHeight="1" x14ac:dyDescent="0.25">
      <c r="A159" s="35" t="s">
        <v>161</v>
      </c>
      <c r="B159" s="95" t="s">
        <v>30</v>
      </c>
      <c r="C159" s="406"/>
      <c r="D159" s="22"/>
      <c r="E159" s="406"/>
      <c r="F159" s="407"/>
      <c r="G159" s="96">
        <f t="shared" si="158"/>
        <v>0</v>
      </c>
      <c r="H159" s="96">
        <f t="shared" si="159"/>
        <v>0</v>
      </c>
      <c r="I159" s="84" t="str">
        <f t="shared" si="160"/>
        <v/>
      </c>
      <c r="J159" s="119"/>
      <c r="K159" s="119"/>
      <c r="L159" s="3" t="str">
        <f t="shared" ref="L159:L162" si="174">IF(J159=K159,"-", "Allocation change")</f>
        <v>-</v>
      </c>
      <c r="M159" s="84" t="str">
        <f t="shared" ref="M159:M162" si="175">IF(AND($C159="",$E159="",$F159=""),"",IF(AND(OR($C159&lt;&gt;"",$G159&lt;&gt;""),OR(N159="",O159="")),"Select values! -&gt;",""))</f>
        <v/>
      </c>
      <c r="N159" s="119"/>
      <c r="O159" s="119"/>
      <c r="P159" s="3" t="str">
        <f t="shared" ref="P159:P162" si="176">IF(N159=O159,"-","Origin change")</f>
        <v>-</v>
      </c>
      <c r="Q159" s="44"/>
      <c r="R159" s="3" t="str">
        <f t="shared" si="164"/>
        <v>-</v>
      </c>
      <c r="S159" s="3" t="str">
        <f t="shared" si="165"/>
        <v>-</v>
      </c>
      <c r="T159" s="16" t="str">
        <f t="shared" si="166"/>
        <v>-</v>
      </c>
      <c r="U159" s="19" t="str">
        <f t="shared" si="167"/>
        <v>-</v>
      </c>
      <c r="V159" s="3" t="str">
        <f t="shared" si="168"/>
        <v>-</v>
      </c>
      <c r="W159" s="3" t="str">
        <f t="shared" si="169"/>
        <v>-</v>
      </c>
      <c r="Y159" s="3" t="str">
        <f t="shared" si="170"/>
        <v>-</v>
      </c>
      <c r="Z159" s="16" t="str">
        <f t="shared" si="171"/>
        <v>-</v>
      </c>
      <c r="AA159" s="19" t="str">
        <f t="shared" si="172"/>
        <v>-</v>
      </c>
      <c r="AB159" s="3" t="str">
        <f t="shared" si="173"/>
        <v>-</v>
      </c>
    </row>
    <row r="160" spans="1:28" ht="12.75" customHeight="1" x14ac:dyDescent="0.25">
      <c r="A160" s="35" t="s">
        <v>96</v>
      </c>
      <c r="B160" s="46" t="s">
        <v>31</v>
      </c>
      <c r="C160" s="403"/>
      <c r="D160" s="22"/>
      <c r="E160" s="403"/>
      <c r="F160" s="404"/>
      <c r="G160" s="29">
        <f t="shared" si="158"/>
        <v>0</v>
      </c>
      <c r="H160" s="29">
        <f t="shared" si="159"/>
        <v>0</v>
      </c>
      <c r="I160" s="84" t="str">
        <f t="shared" si="160"/>
        <v/>
      </c>
      <c r="J160" s="119"/>
      <c r="K160" s="119"/>
      <c r="L160" s="3" t="str">
        <f t="shared" si="174"/>
        <v>-</v>
      </c>
      <c r="M160" s="84" t="str">
        <f t="shared" si="175"/>
        <v/>
      </c>
      <c r="N160" s="119"/>
      <c r="O160" s="119"/>
      <c r="P160" s="3" t="str">
        <f t="shared" si="176"/>
        <v>-</v>
      </c>
      <c r="Q160" s="44"/>
      <c r="R160" s="3" t="str">
        <f t="shared" si="164"/>
        <v>-</v>
      </c>
      <c r="S160" s="3" t="str">
        <f t="shared" si="165"/>
        <v>-</v>
      </c>
      <c r="T160" s="16" t="str">
        <f t="shared" si="166"/>
        <v>-</v>
      </c>
      <c r="U160" s="19" t="str">
        <f t="shared" si="167"/>
        <v>-</v>
      </c>
      <c r="V160" s="3" t="str">
        <f t="shared" si="168"/>
        <v>-</v>
      </c>
      <c r="W160" s="3" t="str">
        <f t="shared" si="169"/>
        <v>-</v>
      </c>
      <c r="Y160" s="3" t="str">
        <f t="shared" si="170"/>
        <v>-</v>
      </c>
      <c r="Z160" s="16" t="str">
        <f t="shared" si="171"/>
        <v>-</v>
      </c>
      <c r="AA160" s="19" t="str">
        <f t="shared" si="172"/>
        <v>-</v>
      </c>
      <c r="AB160" s="3" t="str">
        <f t="shared" si="173"/>
        <v>-</v>
      </c>
    </row>
    <row r="161" spans="1:28" ht="12.75" customHeight="1" x14ac:dyDescent="0.25">
      <c r="A161" s="35" t="s">
        <v>97</v>
      </c>
      <c r="B161" s="46" t="s">
        <v>48</v>
      </c>
      <c r="C161" s="403"/>
      <c r="D161" s="22"/>
      <c r="E161" s="403"/>
      <c r="F161" s="404"/>
      <c r="G161" s="29">
        <f t="shared" si="158"/>
        <v>0</v>
      </c>
      <c r="H161" s="29">
        <f t="shared" si="159"/>
        <v>0</v>
      </c>
      <c r="I161" s="84" t="str">
        <f t="shared" si="160"/>
        <v/>
      </c>
      <c r="J161" s="119"/>
      <c r="K161" s="119"/>
      <c r="L161" s="3" t="str">
        <f t="shared" si="174"/>
        <v>-</v>
      </c>
      <c r="M161" s="84" t="str">
        <f t="shared" si="175"/>
        <v/>
      </c>
      <c r="N161" s="119"/>
      <c r="O161" s="119"/>
      <c r="P161" s="3" t="str">
        <f t="shared" si="176"/>
        <v>-</v>
      </c>
      <c r="Q161" s="44"/>
      <c r="R161" s="3" t="str">
        <f t="shared" si="164"/>
        <v>-</v>
      </c>
      <c r="S161" s="3" t="str">
        <f t="shared" si="165"/>
        <v>-</v>
      </c>
      <c r="T161" s="16" t="str">
        <f t="shared" si="166"/>
        <v>-</v>
      </c>
      <c r="U161" s="19" t="str">
        <f t="shared" si="167"/>
        <v>-</v>
      </c>
      <c r="V161" s="3" t="str">
        <f t="shared" si="168"/>
        <v>-</v>
      </c>
      <c r="W161" s="3" t="str">
        <f t="shared" si="169"/>
        <v>-</v>
      </c>
      <c r="Y161" s="3" t="str">
        <f t="shared" si="170"/>
        <v>-</v>
      </c>
      <c r="Z161" s="16" t="str">
        <f t="shared" si="171"/>
        <v>-</v>
      </c>
      <c r="AA161" s="19" t="str">
        <f t="shared" si="172"/>
        <v>-</v>
      </c>
      <c r="AB161" s="3" t="str">
        <f t="shared" si="173"/>
        <v>-</v>
      </c>
    </row>
    <row r="162" spans="1:28" ht="12.75" customHeight="1" x14ac:dyDescent="0.25">
      <c r="A162" s="35"/>
      <c r="B162" s="46"/>
      <c r="C162" s="403"/>
      <c r="D162" s="22"/>
      <c r="E162" s="403"/>
      <c r="F162" s="404"/>
      <c r="G162" s="29">
        <f t="shared" si="158"/>
        <v>0</v>
      </c>
      <c r="H162" s="29">
        <f t="shared" si="159"/>
        <v>0</v>
      </c>
      <c r="I162" s="84" t="str">
        <f t="shared" si="160"/>
        <v/>
      </c>
      <c r="J162" s="119"/>
      <c r="K162" s="119"/>
      <c r="L162" s="3" t="str">
        <f t="shared" si="174"/>
        <v>-</v>
      </c>
      <c r="M162" s="84" t="str">
        <f t="shared" si="175"/>
        <v/>
      </c>
      <c r="N162" s="119"/>
      <c r="O162" s="119"/>
      <c r="P162" s="3" t="str">
        <f t="shared" si="176"/>
        <v>-</v>
      </c>
      <c r="Q162" s="44"/>
      <c r="R162" s="3" t="str">
        <f t="shared" si="164"/>
        <v>-</v>
      </c>
      <c r="S162" s="3" t="str">
        <f t="shared" si="165"/>
        <v>-</v>
      </c>
      <c r="T162" s="16" t="str">
        <f t="shared" si="166"/>
        <v>-</v>
      </c>
      <c r="U162" s="19" t="str">
        <f t="shared" si="167"/>
        <v>-</v>
      </c>
      <c r="V162" s="3" t="str">
        <f t="shared" si="168"/>
        <v>-</v>
      </c>
      <c r="W162" s="3" t="str">
        <f t="shared" si="169"/>
        <v>-</v>
      </c>
      <c r="Y162" s="3" t="str">
        <f t="shared" si="170"/>
        <v>-</v>
      </c>
      <c r="Z162" s="16" t="str">
        <f t="shared" si="171"/>
        <v>-</v>
      </c>
      <c r="AA162" s="19" t="str">
        <f t="shared" si="172"/>
        <v>-</v>
      </c>
      <c r="AB162" s="3" t="str">
        <f t="shared" si="173"/>
        <v>-</v>
      </c>
    </row>
    <row r="163" spans="1:28" s="21" customFormat="1" ht="12.75" customHeight="1" x14ac:dyDescent="0.3">
      <c r="A163" s="25">
        <v>15</v>
      </c>
      <c r="B163" s="47" t="s">
        <v>57</v>
      </c>
      <c r="C163" s="31">
        <f>ROUND(SUM(C155:C162),0)</f>
        <v>0</v>
      </c>
      <c r="D163" s="45"/>
      <c r="E163" s="31">
        <f>ROUND(SUM(E155:E162),0)</f>
        <v>0</v>
      </c>
      <c r="F163" s="48">
        <f>ROUND(SUM(F155:F162),0)</f>
        <v>0</v>
      </c>
      <c r="G163" s="31">
        <f>ROUND(SUM(G155:G162),0)</f>
        <v>0</v>
      </c>
      <c r="H163" s="31">
        <f>SUM(H155:H162)</f>
        <v>0</v>
      </c>
      <c r="I163" s="84"/>
      <c r="M163" s="84"/>
      <c r="R163" s="4">
        <f>ROUND(SUM(R155:R162),0)</f>
        <v>0</v>
      </c>
      <c r="S163" s="4">
        <f t="shared" ref="S163:W163" si="177">ROUND(SUM(S155:S162),0)</f>
        <v>0</v>
      </c>
      <c r="T163" s="17">
        <f t="shared" si="177"/>
        <v>0</v>
      </c>
      <c r="U163" s="20">
        <f t="shared" si="177"/>
        <v>0</v>
      </c>
      <c r="V163" s="4">
        <f t="shared" si="177"/>
        <v>0</v>
      </c>
      <c r="W163" s="4">
        <f t="shared" si="177"/>
        <v>0</v>
      </c>
      <c r="Y163" s="4">
        <f>ROUND(SUM(Y155:Y162),0)</f>
        <v>0</v>
      </c>
      <c r="Z163" s="17">
        <f>ROUND(SUM(Z155:Z162),0)</f>
        <v>0</v>
      </c>
      <c r="AA163" s="20">
        <f>ROUND(SUM(AA155:AA162),0)</f>
        <v>0</v>
      </c>
      <c r="AB163" s="4">
        <f>ROUND(SUM(AB155:AB162),0)</f>
        <v>0</v>
      </c>
    </row>
    <row r="164" spans="1:28" ht="12.75" customHeight="1" thickBot="1" x14ac:dyDescent="0.3">
      <c r="B164" s="1"/>
      <c r="C164" s="22"/>
      <c r="D164" s="22"/>
      <c r="E164" s="22"/>
      <c r="F164" s="32"/>
      <c r="G164" s="23"/>
      <c r="H164" s="23"/>
      <c r="I164" s="84"/>
      <c r="M164" s="84"/>
    </row>
    <row r="165" spans="1:28" ht="14.25" customHeight="1" thickBot="1" x14ac:dyDescent="0.35">
      <c r="A165" s="436" t="s">
        <v>58</v>
      </c>
      <c r="B165" s="437"/>
      <c r="C165" s="437"/>
      <c r="D165" s="437"/>
      <c r="E165" s="437"/>
      <c r="F165" s="437"/>
      <c r="G165" s="437"/>
      <c r="H165" s="438"/>
      <c r="I165" s="84"/>
      <c r="M165" s="84"/>
    </row>
    <row r="166" spans="1:28" ht="12.75" customHeight="1" x14ac:dyDescent="0.25">
      <c r="B166" s="1"/>
      <c r="C166" s="22"/>
      <c r="D166" s="22"/>
      <c r="E166" s="22"/>
      <c r="F166" s="32"/>
      <c r="G166" s="23"/>
      <c r="H166" s="23"/>
      <c r="I166" s="84"/>
      <c r="M166" s="84"/>
      <c r="R166" s="2" t="s">
        <v>61</v>
      </c>
      <c r="S166" s="2" t="s">
        <v>62</v>
      </c>
      <c r="T166" s="15" t="s">
        <v>63</v>
      </c>
      <c r="U166" s="18" t="s">
        <v>61</v>
      </c>
      <c r="V166" s="2" t="s">
        <v>62</v>
      </c>
      <c r="W166" s="2" t="s">
        <v>63</v>
      </c>
      <c r="Y166" s="2" t="s">
        <v>80</v>
      </c>
      <c r="Z166" s="15" t="s">
        <v>165</v>
      </c>
      <c r="AA166" s="18" t="s">
        <v>80</v>
      </c>
      <c r="AB166" s="2" t="s">
        <v>165</v>
      </c>
    </row>
    <row r="167" spans="1:28" ht="12.75" customHeight="1" x14ac:dyDescent="0.25">
      <c r="A167" s="36" t="s">
        <v>1</v>
      </c>
      <c r="B167" s="47" t="s">
        <v>43</v>
      </c>
      <c r="C167" s="408"/>
      <c r="E167" s="408"/>
      <c r="F167" s="408"/>
      <c r="G167" s="37">
        <f>E167+F167</f>
        <v>0</v>
      </c>
      <c r="H167" s="37">
        <f>C167-G167</f>
        <v>0</v>
      </c>
      <c r="I167" s="84" t="str">
        <f>IF(AND($C167="",$E167="",$F167=""),"",IF(AND(OR($C167&lt;&gt;"",$G167&lt;&gt;""),OR(J167="",K167="")),"Select values! -&gt;",""))</f>
        <v/>
      </c>
      <c r="J167" s="119"/>
      <c r="K167" s="119"/>
      <c r="L167" s="3" t="str">
        <f t="shared" ref="L167" si="178">IF(J167=K167,"-", "Allocation change")</f>
        <v>-</v>
      </c>
      <c r="M167" s="84" t="str">
        <f t="shared" ref="M167" si="179">IF(AND($C167="",$E167="",$F167=""),"",IF(AND(OR($C167&lt;&gt;"",$G167&lt;&gt;""),OR(N167="",O167="")),"Select values! -&gt;",""))</f>
        <v/>
      </c>
      <c r="N167" s="119"/>
      <c r="O167" s="119"/>
      <c r="P167" s="3" t="str">
        <f t="shared" ref="P167" si="180">IF(N167=O167,"-","Origin change")</f>
        <v>-</v>
      </c>
      <c r="Q167" s="44"/>
      <c r="R167" s="4" t="str">
        <f>IF(J167="Internal",C167,"0")</f>
        <v>0</v>
      </c>
      <c r="S167" s="4" t="str">
        <f>IF(J167="Related",C167,"0")</f>
        <v>0</v>
      </c>
      <c r="T167" s="17" t="str">
        <f>IF(J167="External",C167,"0")</f>
        <v>0</v>
      </c>
      <c r="U167" s="20" t="str">
        <f>IF(K167="Internal",G167,"0")</f>
        <v>0</v>
      </c>
      <c r="V167" s="4" t="str">
        <f>IF(K167="Related",G167,"0")</f>
        <v>0</v>
      </c>
      <c r="W167" s="4" t="str">
        <f>IF(K167="External",G167,"0")</f>
        <v>0</v>
      </c>
      <c r="Y167" s="4" t="str">
        <f>IF($N167="Canadian",$C167,"0")</f>
        <v>0</v>
      </c>
      <c r="Z167" s="17" t="str">
        <f>IF($N167="Non-Canadian",$C167,"0")</f>
        <v>0</v>
      </c>
      <c r="AA167" s="20" t="str">
        <f>IF($O167="Canadian",$G167,"0")</f>
        <v>0</v>
      </c>
      <c r="AB167" s="4" t="str">
        <f>IF($O167="Non-Canadian",$G167,"0")</f>
        <v>0</v>
      </c>
    </row>
    <row r="168" spans="1:28" ht="31.5" customHeight="1" x14ac:dyDescent="0.25">
      <c r="A168" s="36"/>
      <c r="B168" s="209" t="s">
        <v>340</v>
      </c>
      <c r="E168" s="251"/>
      <c r="F168" s="251"/>
      <c r="I168" s="84"/>
      <c r="M168" s="84"/>
      <c r="Q168" s="44"/>
      <c r="R168" s="125"/>
      <c r="S168" s="125"/>
      <c r="T168" s="126"/>
      <c r="U168" s="127"/>
      <c r="V168" s="125"/>
      <c r="W168" s="125"/>
      <c r="Y168" s="125"/>
      <c r="Z168" s="126"/>
      <c r="AA168" s="127"/>
      <c r="AB168" s="125"/>
    </row>
    <row r="169" spans="1:28" ht="12.75" customHeight="1" x14ac:dyDescent="0.25">
      <c r="A169" s="36" t="s">
        <v>166</v>
      </c>
      <c r="B169" s="208" t="s">
        <v>44</v>
      </c>
      <c r="C169" s="408"/>
      <c r="E169" s="252"/>
      <c r="F169" s="252"/>
      <c r="G169" s="264">
        <f>E169+F169</f>
        <v>0</v>
      </c>
      <c r="H169" s="37">
        <f>C169-G169</f>
        <v>0</v>
      </c>
      <c r="I169" s="84" t="str">
        <f>IF(AND($C169="",$E169="",$F169=""),"",IF(AND(OR($C169&lt;&gt;"",$G169&lt;&gt;""),OR(J169="",K169="")),"Select values! -&gt;",""))</f>
        <v/>
      </c>
      <c r="J169" s="119"/>
      <c r="K169" s="119"/>
      <c r="L169" s="3" t="str">
        <f t="shared" ref="L169" si="181">IF(J169=K169,"-", "Allocation change")</f>
        <v>-</v>
      </c>
      <c r="M169" s="84" t="str">
        <f t="shared" ref="M169" si="182">IF(AND($C169="",$E169="",$F169=""),"",IF(AND(OR($C169&lt;&gt;"",$G169&lt;&gt;""),OR(N169="",O169="")),"Select values! -&gt;",""))</f>
        <v/>
      </c>
      <c r="N169" s="119"/>
      <c r="O169" s="119"/>
      <c r="P169" s="3" t="str">
        <f t="shared" ref="P169" si="183">IF(N169=O169,"-","Origin change")</f>
        <v>-</v>
      </c>
      <c r="R169" s="4" t="str">
        <f>IF(J169="Internal",C169,"0")</f>
        <v>0</v>
      </c>
      <c r="S169" s="4" t="str">
        <f>IF(J169="Related",C169,"0")</f>
        <v>0</v>
      </c>
      <c r="T169" s="17" t="str">
        <f>IF(J169="External",C169,"0")</f>
        <v>0</v>
      </c>
      <c r="U169" s="20" t="str">
        <f>IF(K169="Internal",G169,"0")</f>
        <v>0</v>
      </c>
      <c r="V169" s="4" t="str">
        <f>IF(K169="Related",G169,"0")</f>
        <v>0</v>
      </c>
      <c r="W169" s="4" t="str">
        <f>IF(K169="External",G169,"0")</f>
        <v>0</v>
      </c>
      <c r="Y169" s="4" t="str">
        <f>IF($N169="Canadian",$C169,"0")</f>
        <v>0</v>
      </c>
      <c r="Z169" s="17" t="str">
        <f>IF($N169="Non-Canadian",$C169,"0")</f>
        <v>0</v>
      </c>
      <c r="AA169" s="20" t="str">
        <f>IF($O169="Canadian",$G169,"0")</f>
        <v>0</v>
      </c>
      <c r="AB169" s="4" t="str">
        <f>IF($O169="Non-Canadian",$G169,"0")</f>
        <v>0</v>
      </c>
    </row>
    <row r="170" spans="1:28" ht="63" customHeight="1" thickBot="1" x14ac:dyDescent="0.3">
      <c r="A170" s="38"/>
      <c r="B170" s="209" t="s">
        <v>314</v>
      </c>
      <c r="E170" s="329"/>
      <c r="I170" s="84"/>
      <c r="M170" s="84"/>
    </row>
    <row r="171" spans="1:28" s="90" customFormat="1" ht="15.75" customHeight="1" x14ac:dyDescent="0.25">
      <c r="A171" s="221"/>
      <c r="B171" s="221"/>
      <c r="C171" s="330"/>
      <c r="D171" s="330"/>
      <c r="E171" s="293"/>
      <c r="F171" s="293"/>
      <c r="G171" s="293"/>
      <c r="H171" s="293"/>
      <c r="I171" s="222"/>
      <c r="J171" s="223"/>
      <c r="K171" s="223"/>
      <c r="L171" s="223"/>
      <c r="M171" s="222"/>
      <c r="N171" s="223"/>
      <c r="O171" s="223"/>
      <c r="P171" s="223"/>
      <c r="R171" s="239" t="s">
        <v>61</v>
      </c>
      <c r="S171" s="240" t="s">
        <v>62</v>
      </c>
      <c r="T171" s="241" t="s">
        <v>63</v>
      </c>
      <c r="U171" s="239" t="s">
        <v>61</v>
      </c>
      <c r="V171" s="240" t="s">
        <v>62</v>
      </c>
      <c r="W171" s="241" t="s">
        <v>63</v>
      </c>
      <c r="X171" s="224"/>
      <c r="Y171" s="239" t="s">
        <v>80</v>
      </c>
      <c r="Z171" s="241" t="s">
        <v>165</v>
      </c>
      <c r="AA171" s="249" t="s">
        <v>80</v>
      </c>
      <c r="AB171" s="241" t="s">
        <v>165</v>
      </c>
    </row>
    <row r="172" spans="1:28" s="26" customFormat="1" ht="12" customHeight="1" thickBot="1" x14ac:dyDescent="0.3">
      <c r="A172" s="277"/>
      <c r="B172" s="297" t="s">
        <v>334</v>
      </c>
      <c r="C172" s="278">
        <f>ROUND(C19+C29+C37+C52+C66+C76+C88+C95+C101+C116+C131+C147+C163+C167+C169,0)</f>
        <v>0</v>
      </c>
      <c r="D172" s="279"/>
      <c r="E172" s="278">
        <f>ROUND(E19+E29+E37+E52+E66+E76+E88+E95+E101+E116+E131+E147+E163+E167+E169,0)</f>
        <v>0</v>
      </c>
      <c r="F172" s="278">
        <f>ROUND(F19+F29+F37+F52+F66+F76+F88+F95+F101+F116+F131+F147+F163+F167+F169,0)</f>
        <v>0</v>
      </c>
      <c r="G172" s="278">
        <f>ROUND(G19+G29+G37+G52+G66+G76+G88+G95+G101+G116+G131+G147+G163+G167+G169,0)</f>
        <v>0</v>
      </c>
      <c r="H172" s="278">
        <f>ROUND(H19+H29+H37+H52+H66+H76+H88+H95+H101+H116+H131+H147+H163+H167+H169,0)</f>
        <v>0</v>
      </c>
      <c r="M172" s="83"/>
      <c r="R172" s="225">
        <f t="shared" ref="R172:W172" si="184">ROUND(R169+R167+R163+R147+R131+R116+R101+R95+R88+R76+R66+R52+R37+R29+R19,0)</f>
        <v>0</v>
      </c>
      <c r="S172" s="226">
        <f t="shared" si="184"/>
        <v>0</v>
      </c>
      <c r="T172" s="227">
        <f t="shared" si="184"/>
        <v>0</v>
      </c>
      <c r="U172" s="225">
        <f t="shared" si="184"/>
        <v>0</v>
      </c>
      <c r="V172" s="226">
        <f t="shared" si="184"/>
        <v>0</v>
      </c>
      <c r="W172" s="227">
        <f t="shared" si="184"/>
        <v>0</v>
      </c>
      <c r="Y172" s="225">
        <f>ROUND(Y169+Y167+Y163+Y147+Y131+Y116+Y101+Y95+Y88+Y76+Y66+Y52+Y37+Y29+Y19,0)</f>
        <v>0</v>
      </c>
      <c r="Z172" s="227">
        <f>ROUND(Z169+Z167+Z163+Z147+Z131+Z116+Z101+Z95+Z88+Z76+Z66+Z52+Z37+Z29+Z19,0)</f>
        <v>0</v>
      </c>
      <c r="AA172" s="238">
        <f>ROUND(AA169+AA167+AA163+AA147+AA131+AA116+AA101+AA95+AA88+AA76+AA66+AA52+AA37+AA29+AA19,0)</f>
        <v>0</v>
      </c>
      <c r="AB172" s="227">
        <f>ROUND(AB169+AB167+AB163+AB147+AB131+AB116+AB101+AB95+AB88+AB76+AB66+AB52+AB37+AB29+AB19,0)</f>
        <v>0</v>
      </c>
    </row>
    <row r="173" spans="1:28" s="21" customFormat="1" ht="12" customHeight="1" x14ac:dyDescent="0.3">
      <c r="A173" s="38"/>
      <c r="B173" s="104"/>
      <c r="C173" s="232"/>
      <c r="D173" s="232"/>
      <c r="E173" s="232"/>
      <c r="F173" s="232"/>
      <c r="G173" s="232"/>
      <c r="H173" s="232"/>
      <c r="M173" s="74"/>
      <c r="R173" s="230"/>
      <c r="S173" s="230"/>
      <c r="T173" s="230"/>
      <c r="U173" s="230"/>
      <c r="V173" s="230"/>
      <c r="W173" s="230"/>
      <c r="Y173" s="230"/>
      <c r="Z173" s="230"/>
      <c r="AA173" s="230"/>
      <c r="AB173" s="230"/>
    </row>
    <row r="174" spans="1:28" ht="12.75" customHeight="1" x14ac:dyDescent="0.25">
      <c r="A174" s="36" t="s">
        <v>79</v>
      </c>
      <c r="B174" s="327" t="s">
        <v>336</v>
      </c>
      <c r="C174" s="121"/>
      <c r="E174" s="266"/>
      <c r="F174" s="267"/>
      <c r="G174" s="286">
        <f>C174</f>
        <v>0</v>
      </c>
      <c r="H174" s="267"/>
      <c r="M174" s="8"/>
      <c r="Y174" s="8"/>
      <c r="Z174" s="8"/>
      <c r="AA174" s="8"/>
      <c r="AB174" s="8"/>
    </row>
    <row r="175" spans="1:28" ht="12.75" customHeight="1" x14ac:dyDescent="0.25">
      <c r="A175" s="235"/>
      <c r="B175" s="104"/>
      <c r="E175" s="84"/>
      <c r="F175" s="8"/>
      <c r="G175" s="33"/>
      <c r="H175" s="8"/>
      <c r="M175" s="8"/>
      <c r="Y175" s="8"/>
      <c r="Z175" s="8"/>
      <c r="AA175" s="8"/>
      <c r="AB175" s="8"/>
    </row>
    <row r="176" spans="1:28" ht="12.75" customHeight="1" x14ac:dyDescent="0.3">
      <c r="A176" s="298"/>
      <c r="B176" s="287" t="s">
        <v>353</v>
      </c>
      <c r="C176" s="288">
        <f>C172+C174</f>
        <v>0</v>
      </c>
      <c r="D176" s="289"/>
      <c r="E176" s="288">
        <f>E172+E174</f>
        <v>0</v>
      </c>
      <c r="F176" s="288">
        <f>F172+F174</f>
        <v>0</v>
      </c>
      <c r="G176" s="288">
        <f>G172+G174</f>
        <v>0</v>
      </c>
      <c r="H176" s="288">
        <f>H172+H174</f>
        <v>0</v>
      </c>
      <c r="M176" s="8"/>
      <c r="Y176" s="8"/>
      <c r="Z176" s="8"/>
      <c r="AA176" s="8"/>
      <c r="AB176" s="8"/>
    </row>
    <row r="177" spans="1:28" s="21" customFormat="1" ht="12" customHeight="1" x14ac:dyDescent="0.3">
      <c r="A177" s="38"/>
      <c r="B177" s="233"/>
      <c r="C177" s="232"/>
      <c r="D177" s="232"/>
      <c r="E177" s="232"/>
      <c r="F177" s="232"/>
      <c r="G177" s="232"/>
      <c r="H177" s="232"/>
      <c r="M177" s="74"/>
      <c r="R177" s="230"/>
      <c r="S177" s="230"/>
      <c r="T177" s="230"/>
      <c r="U177" s="230"/>
      <c r="V177" s="230"/>
      <c r="W177" s="230"/>
      <c r="Y177" s="230"/>
      <c r="Z177" s="230"/>
      <c r="AA177" s="230"/>
      <c r="AB177" s="230"/>
    </row>
    <row r="178" spans="1:28" ht="12.75" customHeight="1" x14ac:dyDescent="0.25">
      <c r="A178" s="430" t="s">
        <v>306</v>
      </c>
      <c r="B178" s="431"/>
      <c r="C178" s="431"/>
      <c r="D178" s="431"/>
      <c r="E178" s="431"/>
      <c r="F178" s="431"/>
      <c r="G178" s="431"/>
      <c r="H178" s="431"/>
      <c r="I178" s="431"/>
      <c r="J178" s="431"/>
      <c r="K178" s="431"/>
      <c r="L178" s="431"/>
      <c r="M178" s="431"/>
      <c r="N178" s="431"/>
      <c r="O178" s="431"/>
      <c r="P178" s="432"/>
    </row>
    <row r="179" spans="1:28" ht="12" customHeight="1" thickBot="1" x14ac:dyDescent="0.3"/>
    <row r="180" spans="1:28" ht="18" customHeight="1" thickBot="1" x14ac:dyDescent="0.3">
      <c r="B180" s="417" t="s">
        <v>346</v>
      </c>
      <c r="C180" s="418"/>
      <c r="D180" s="419"/>
      <c r="E180" s="419"/>
      <c r="F180" s="419"/>
      <c r="G180" s="419"/>
      <c r="H180" s="420"/>
    </row>
    <row r="181" spans="1:28" ht="27.75" customHeight="1" x14ac:dyDescent="0.25">
      <c r="B181" s="295" t="s">
        <v>238</v>
      </c>
      <c r="C181" s="333" t="s">
        <v>341</v>
      </c>
      <c r="E181" s="293"/>
      <c r="F181" s="293"/>
      <c r="G181" s="340" t="s">
        <v>332</v>
      </c>
      <c r="H181" s="333" t="s">
        <v>333</v>
      </c>
    </row>
    <row r="182" spans="1:28" ht="12" customHeight="1" x14ac:dyDescent="0.25">
      <c r="B182" s="229"/>
      <c r="C182" s="152"/>
      <c r="E182" s="22"/>
      <c r="F182" s="22"/>
      <c r="G182" s="265"/>
      <c r="H182" s="291">
        <f>C182-G182</f>
        <v>0</v>
      </c>
    </row>
    <row r="183" spans="1:28" ht="12" customHeight="1" x14ac:dyDescent="0.25">
      <c r="B183" s="229" t="s">
        <v>315</v>
      </c>
      <c r="C183" s="152"/>
      <c r="E183" s="22"/>
      <c r="F183" s="22"/>
      <c r="G183" s="265"/>
      <c r="H183" s="291">
        <f>C183-G183</f>
        <v>0</v>
      </c>
    </row>
    <row r="184" spans="1:28" ht="12" customHeight="1" thickBot="1" x14ac:dyDescent="0.3">
      <c r="B184" s="271" t="s">
        <v>352</v>
      </c>
      <c r="C184" s="269">
        <f>C182+C183</f>
        <v>0</v>
      </c>
      <c r="E184" s="154"/>
      <c r="F184" s="154"/>
      <c r="G184" s="270">
        <f>G182+G183</f>
        <v>0</v>
      </c>
      <c r="H184" s="269">
        <f>H182+H183</f>
        <v>0</v>
      </c>
    </row>
    <row r="186" spans="1:28" ht="12" customHeight="1" x14ac:dyDescent="0.3">
      <c r="B186" s="290" t="s">
        <v>345</v>
      </c>
      <c r="C186" s="288">
        <f>C176+C184</f>
        <v>0</v>
      </c>
      <c r="D186" s="292"/>
      <c r="E186" s="294"/>
      <c r="F186" s="294"/>
      <c r="G186" s="288">
        <f>G176+G184</f>
        <v>0</v>
      </c>
      <c r="H186" s="288">
        <f>H176+H184</f>
        <v>0</v>
      </c>
    </row>
    <row r="202" spans="10:15" ht="12" hidden="1" customHeight="1" x14ac:dyDescent="0.25">
      <c r="J202" s="12" t="s">
        <v>61</v>
      </c>
      <c r="K202" s="12" t="s">
        <v>61</v>
      </c>
      <c r="N202" s="12" t="s">
        <v>80</v>
      </c>
      <c r="O202" s="12" t="s">
        <v>80</v>
      </c>
    </row>
    <row r="203" spans="10:15" ht="12" hidden="1" customHeight="1" x14ac:dyDescent="0.25">
      <c r="J203" s="12" t="s">
        <v>62</v>
      </c>
      <c r="K203" s="12" t="s">
        <v>62</v>
      </c>
      <c r="N203" s="12" t="s">
        <v>165</v>
      </c>
      <c r="O203" s="12" t="s">
        <v>165</v>
      </c>
    </row>
    <row r="204" spans="10:15" ht="12" hidden="1" customHeight="1" x14ac:dyDescent="0.25">
      <c r="J204" s="12" t="s">
        <v>63</v>
      </c>
      <c r="K204" s="12" t="s">
        <v>63</v>
      </c>
      <c r="N204" s="12" t="s">
        <v>327</v>
      </c>
      <c r="O204" s="12" t="s">
        <v>328</v>
      </c>
    </row>
    <row r="205" spans="10:15" ht="12" hidden="1" customHeight="1" x14ac:dyDescent="0.25">
      <c r="J205" s="12" t="s">
        <v>327</v>
      </c>
      <c r="K205" s="12" t="s">
        <v>328</v>
      </c>
    </row>
  </sheetData>
  <sheetProtection algorithmName="SHA-512" hashValue="0ruxlTM5G+OhwaMX4mEFjlgsWuKSjzB+K/k4Su5+WQZtNa7E4d+wsqcQ2KuXgT5f8KhLtikvkQ+Dki0jCybCMQ==" saltValue="CTq9/LYg2Uulfyq6/Ha4ug==" spinCount="100000" sheet="1" objects="1" scenarios="1" insertRows="0"/>
  <mergeCells count="37">
    <mergeCell ref="G3:I3"/>
    <mergeCell ref="G4:I4"/>
    <mergeCell ref="G5:I5"/>
    <mergeCell ref="G6:I6"/>
    <mergeCell ref="A9:P9"/>
    <mergeCell ref="R13:W13"/>
    <mergeCell ref="Y13:AB13"/>
    <mergeCell ref="U14:W14"/>
    <mergeCell ref="B15:H15"/>
    <mergeCell ref="A13:H13"/>
    <mergeCell ref="R14:T14"/>
    <mergeCell ref="A118:H118"/>
    <mergeCell ref="B103:H103"/>
    <mergeCell ref="B41:H41"/>
    <mergeCell ref="A10:P10"/>
    <mergeCell ref="A22:P22"/>
    <mergeCell ref="A40:P40"/>
    <mergeCell ref="B21:H21"/>
    <mergeCell ref="A17:P17"/>
    <mergeCell ref="B31:H31"/>
    <mergeCell ref="A39:H39"/>
    <mergeCell ref="B180:H180"/>
    <mergeCell ref="A154:P154"/>
    <mergeCell ref="A178:P178"/>
    <mergeCell ref="Y14:Z14"/>
    <mergeCell ref="AA14:AB14"/>
    <mergeCell ref="A165:H165"/>
    <mergeCell ref="B97:H97"/>
    <mergeCell ref="A151:H151"/>
    <mergeCell ref="B153:H153"/>
    <mergeCell ref="B90:H90"/>
    <mergeCell ref="B133:H133"/>
    <mergeCell ref="B120:H120"/>
    <mergeCell ref="B68:H68"/>
    <mergeCell ref="B78:H78"/>
    <mergeCell ref="B54:H54"/>
    <mergeCell ref="A121:P121"/>
  </mergeCells>
  <phoneticPr fontId="0" type="noConversion"/>
  <dataValidations xWindow="573" yWindow="568" count="7">
    <dataValidation type="list" allowBlank="1" showInputMessage="1" showErrorMessage="1" errorTitle="Internal, Related, External" error="Please choose from the dropdown list" promptTitle="Cost Allocation" prompt="Please allocate cost to Internal, Related or External" sqref="J158:K158" xr:uid="{00000000-0002-0000-0200-000000000000}">
      <formula1>$J$202:$J$204</formula1>
    </dataValidation>
    <dataValidation type="list" allowBlank="1" showInputMessage="1" showErrorMessage="1" errorTitle="Canadian / Non-Canadian" error="Please choose from the dropdown list" promptTitle="Cost Origin" prompt="Please specify cost origin: Canadian or Non-Canadian" sqref="N158:O158" xr:uid="{00000000-0002-0000-0200-000001000000}">
      <formula1>$N$202:$N$203</formula1>
    </dataValidation>
    <dataValidation type="whole" allowBlank="1" showInputMessage="1" showErrorMessage="1" promptTitle="Contingency" prompt="See comment" sqref="E169"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6 J169 J167 J159:J162 J155:J157 J134:J146 J122:J130 J104:J115 J98:J100 J91:J94 J79:J87 J69:J75 J55:J65 J44:J51 J42 J32:J36 J23:J28 J18" xr:uid="{C1E692A2-A98F-463F-AD33-7FC76A8B03C0}">
      <formula1>$J$202:$J$205</formula1>
    </dataValidation>
    <dataValidation type="list" allowBlank="1" showInputMessage="1" showErrorMessage="1" errorTitle="Internal, Related, External" error="Please choose from the dropdown list" promptTitle="Cost Allocation" prompt="Please allocate cost to Internal, Related, External or No cost" sqref="K16 K169 K167 K159:K162 K155:K157 K134:K146 K122:K130 K104:K115 K98:K100 K91:K94 K79:K87 K69:K75 K55:K65 K44:K51 K42 K32:K36 K23:K28 K18" xr:uid="{2635D1DA-B704-4F08-880D-7BC74C041F6D}">
      <formula1>$K$202:$K$205</formula1>
    </dataValidation>
    <dataValidation type="list" allowBlank="1" showInputMessage="1" showErrorMessage="1" errorTitle="Canadian / Non-Canadian" error="Please choose from the dropdown list" promptTitle="Cost Origin" prompt="Please specify cost origin: Canadian, Non-Canadian or Not budgeted" sqref="N16 N169 N167 N159:N162 N155:N157 N134:N146 N122:N130 N104:N115 N98:N100 N91:N94 N79:N87 N69:N75 N55:N65 N44:N51 N42 N32:N36 N23:N28 N18" xr:uid="{AE9D845B-DCD2-49A9-ADFC-C2F61AEC263E}">
      <formula1>$N$202:$N$204</formula1>
    </dataValidation>
    <dataValidation type="list" allowBlank="1" showInputMessage="1" showErrorMessage="1" errorTitle="Canadian / Non-Canadian" error="Please choose from the dropdown list" promptTitle="Cost Origin" prompt="Please specify cost origin: Canadian, Non-Canadian or No cost" sqref="O16 O169 O167 O159:O162 O155:O157 O134:O146 O122:O130 O104:O115 O98:O100 O91:O94 O79:O87 O69:O75 O55:O65 O44:O51 O42 O32:O36 O23:O28 O18" xr:uid="{7FBEB66C-415F-4D24-B8C4-71A8843DEAD6}">
      <formula1>$O$202:$O$204</formula1>
    </dataValidation>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81"/>
  <sheetViews>
    <sheetView showGridLines="0" zoomScale="55" zoomScaleNormal="55" workbookViewId="0">
      <selection activeCell="E25" sqref="E25"/>
    </sheetView>
  </sheetViews>
  <sheetFormatPr defaultColWidth="11.453125" defaultRowHeight="11.5" x14ac:dyDescent="0.25"/>
  <cols>
    <col min="1" max="1" width="8.7265625" style="61" customWidth="1"/>
    <col min="2" max="2" width="44.26953125" style="61" customWidth="1"/>
    <col min="3" max="3" width="12.453125" style="61" customWidth="1"/>
    <col min="4" max="4" width="26.453125" style="61" customWidth="1"/>
    <col min="5" max="5" width="63.453125" style="61" customWidth="1"/>
    <col min="6" max="6" width="11.81640625" style="61" customWidth="1"/>
    <col min="7" max="10" width="9.7265625" style="61" customWidth="1"/>
    <col min="11" max="11" width="10.1796875" style="61" customWidth="1"/>
    <col min="12" max="16384" width="11.453125" style="61"/>
  </cols>
  <sheetData>
    <row r="1" spans="1:6" x14ac:dyDescent="0.25">
      <c r="A1" s="108"/>
      <c r="B1" s="108"/>
      <c r="C1" s="108"/>
      <c r="D1" s="108"/>
      <c r="E1" s="108"/>
    </row>
    <row r="3" spans="1:6" ht="13" x14ac:dyDescent="0.3">
      <c r="E3" s="67" t="s">
        <v>343</v>
      </c>
    </row>
    <row r="4" spans="1:6" ht="13" x14ac:dyDescent="0.3">
      <c r="E4" s="67" t="s">
        <v>344</v>
      </c>
    </row>
    <row r="5" spans="1:6" ht="13" x14ac:dyDescent="0.3">
      <c r="E5" s="67" t="s">
        <v>222</v>
      </c>
    </row>
    <row r="6" spans="1:6" ht="11.65" customHeight="1" x14ac:dyDescent="0.3">
      <c r="E6" s="67" t="s">
        <v>230</v>
      </c>
    </row>
    <row r="7" spans="1:6" s="8" customFormat="1" ht="15.75" customHeight="1" x14ac:dyDescent="0.3">
      <c r="B7" s="67" t="s">
        <v>337</v>
      </c>
      <c r="C7" s="105">
        <f>'Costs Detail'!G3</f>
        <v>0</v>
      </c>
      <c r="D7" s="106"/>
      <c r="E7"/>
      <c r="F7" s="81"/>
    </row>
    <row r="8" spans="1:6" s="8" customFormat="1" ht="15.75" customHeight="1" x14ac:dyDescent="0.3">
      <c r="B8" s="67" t="s">
        <v>224</v>
      </c>
      <c r="C8" s="105">
        <f>'Costs Detail'!G4</f>
        <v>0</v>
      </c>
      <c r="D8" s="107"/>
      <c r="E8"/>
    </row>
    <row r="9" spans="1:6" s="8" customFormat="1" ht="15.75" customHeight="1" x14ac:dyDescent="0.3">
      <c r="B9" s="67" t="s">
        <v>225</v>
      </c>
      <c r="C9" s="105">
        <f>'Costs Detail'!G5</f>
        <v>0</v>
      </c>
      <c r="D9" s="107"/>
      <c r="E9"/>
    </row>
    <row r="10" spans="1:6" s="8" customFormat="1" ht="15.75" customHeight="1" x14ac:dyDescent="0.3">
      <c r="B10" s="67" t="s">
        <v>40</v>
      </c>
      <c r="C10" s="105">
        <f>'Costs Detail'!G6</f>
        <v>0</v>
      </c>
      <c r="D10" s="107"/>
      <c r="E10"/>
      <c r="F10" s="81"/>
    </row>
    <row r="11" spans="1:6" s="1" customFormat="1" ht="15.75" customHeight="1" x14ac:dyDescent="0.25">
      <c r="A11" s="63"/>
      <c r="B11" s="50" t="s">
        <v>67</v>
      </c>
      <c r="C11" s="50"/>
      <c r="D11" s="64"/>
    </row>
    <row r="12" spans="1:6" s="8" customFormat="1" ht="13" x14ac:dyDescent="0.3">
      <c r="A12" s="21" t="s">
        <v>68</v>
      </c>
      <c r="C12" s="21"/>
      <c r="D12" s="66"/>
    </row>
    <row r="13" spans="1:6" s="1" customFormat="1" x14ac:dyDescent="0.25"/>
    <row r="14" spans="1:6" s="131" customFormat="1" ht="23" x14ac:dyDescent="0.25">
      <c r="A14" s="129" t="s">
        <v>321</v>
      </c>
      <c r="B14" s="129" t="s">
        <v>69</v>
      </c>
      <c r="C14" s="130" t="s">
        <v>70</v>
      </c>
      <c r="D14" s="130" t="s">
        <v>313</v>
      </c>
      <c r="E14" s="130" t="s">
        <v>231</v>
      </c>
    </row>
    <row r="15" spans="1:6" s="65" customFormat="1" ht="12.5" x14ac:dyDescent="0.25">
      <c r="A15" s="574"/>
      <c r="B15" s="575"/>
      <c r="C15" s="576"/>
      <c r="D15" s="577"/>
      <c r="E15" s="575"/>
    </row>
    <row r="16" spans="1:6" s="65" customFormat="1" ht="12.5" x14ac:dyDescent="0.25">
      <c r="A16" s="578"/>
      <c r="B16" s="579"/>
      <c r="C16" s="576"/>
      <c r="D16" s="580"/>
      <c r="E16" s="575"/>
    </row>
    <row r="17" spans="1:6" s="65" customFormat="1" ht="12.5" x14ac:dyDescent="0.25">
      <c r="A17" s="578"/>
      <c r="B17" s="579"/>
      <c r="C17" s="576"/>
      <c r="D17" s="580"/>
      <c r="E17" s="575"/>
    </row>
    <row r="18" spans="1:6" s="65" customFormat="1" ht="12.5" x14ac:dyDescent="0.25">
      <c r="A18" s="578"/>
      <c r="B18" s="579"/>
      <c r="C18" s="576"/>
      <c r="D18" s="580"/>
      <c r="E18" s="575"/>
      <c r="F18" s="398"/>
    </row>
    <row r="19" spans="1:6" s="65" customFormat="1" ht="12.75" customHeight="1" x14ac:dyDescent="0.25">
      <c r="A19" s="578"/>
      <c r="B19" s="579"/>
      <c r="C19" s="576"/>
      <c r="D19" s="580"/>
      <c r="E19" s="575"/>
    </row>
    <row r="20" spans="1:6" s="65" customFormat="1" ht="12.5" x14ac:dyDescent="0.25">
      <c r="A20" s="581"/>
      <c r="B20" s="582"/>
      <c r="C20" s="576"/>
      <c r="D20" s="580"/>
      <c r="E20" s="575"/>
      <c r="F20" s="398"/>
    </row>
    <row r="21" spans="1:6" s="65" customFormat="1" ht="12.5" x14ac:dyDescent="0.25">
      <c r="A21" s="578"/>
      <c r="B21" s="579"/>
      <c r="C21" s="576"/>
      <c r="D21" s="580"/>
      <c r="E21" s="575"/>
      <c r="F21" s="398"/>
    </row>
    <row r="22" spans="1:6" s="65" customFormat="1" ht="12.5" x14ac:dyDescent="0.25">
      <c r="A22" s="578"/>
      <c r="B22" s="579"/>
      <c r="C22" s="576"/>
      <c r="D22" s="580"/>
      <c r="E22" s="575"/>
    </row>
    <row r="23" spans="1:6" s="65" customFormat="1" ht="12.5" x14ac:dyDescent="0.25">
      <c r="A23" s="578"/>
      <c r="B23" s="579"/>
      <c r="C23" s="576"/>
      <c r="D23" s="580"/>
      <c r="E23" s="575"/>
    </row>
    <row r="24" spans="1:6" s="65" customFormat="1" ht="14.5" x14ac:dyDescent="0.35">
      <c r="A24" s="578"/>
      <c r="B24" s="579"/>
      <c r="C24" s="583"/>
      <c r="D24" s="580"/>
      <c r="E24" s="575"/>
    </row>
    <row r="25" spans="1:6" s="65" customFormat="1" ht="14.5" x14ac:dyDescent="0.35">
      <c r="A25" s="578"/>
      <c r="B25" s="579"/>
      <c r="C25" s="583"/>
      <c r="D25" s="580"/>
      <c r="E25" s="575"/>
    </row>
    <row r="26" spans="1:6" s="65" customFormat="1" ht="12.5" x14ac:dyDescent="0.25">
      <c r="A26" s="578"/>
      <c r="B26" s="579"/>
      <c r="C26" s="576"/>
      <c r="D26" s="580"/>
      <c r="E26" s="575"/>
    </row>
    <row r="27" spans="1:6" s="65" customFormat="1" ht="14.5" x14ac:dyDescent="0.35">
      <c r="A27" s="578"/>
      <c r="B27" s="579"/>
      <c r="C27" s="583"/>
      <c r="D27" s="580"/>
      <c r="E27" s="575"/>
      <c r="F27" s="398"/>
    </row>
    <row r="28" spans="1:6" s="65" customFormat="1" ht="12.75" customHeight="1" x14ac:dyDescent="0.35">
      <c r="A28" s="578"/>
      <c r="B28" s="579"/>
      <c r="C28" s="583"/>
      <c r="D28" s="580"/>
      <c r="E28" s="575"/>
    </row>
    <row r="29" spans="1:6" s="65" customFormat="1" ht="12.75" customHeight="1" x14ac:dyDescent="0.35">
      <c r="A29" s="578"/>
      <c r="B29" s="579"/>
      <c r="C29" s="583"/>
      <c r="D29" s="580"/>
      <c r="E29" s="575"/>
    </row>
    <row r="30" spans="1:6" s="65" customFormat="1" ht="14.5" x14ac:dyDescent="0.35">
      <c r="A30" s="578"/>
      <c r="B30" s="579"/>
      <c r="C30" s="583"/>
      <c r="D30" s="580"/>
      <c r="E30" s="575"/>
    </row>
    <row r="31" spans="1:6" s="65" customFormat="1" ht="12.75" customHeight="1" x14ac:dyDescent="0.35">
      <c r="A31" s="578"/>
      <c r="B31" s="579"/>
      <c r="C31" s="584"/>
      <c r="D31" s="580"/>
      <c r="E31" s="575"/>
    </row>
    <row r="32" spans="1:6" s="65" customFormat="1" ht="12.5" x14ac:dyDescent="0.25">
      <c r="A32" s="578"/>
      <c r="B32" s="579"/>
      <c r="C32" s="585"/>
      <c r="D32" s="580"/>
      <c r="E32" s="575"/>
    </row>
    <row r="33" spans="1:5" s="65" customFormat="1" ht="12.75" customHeight="1" x14ac:dyDescent="0.25">
      <c r="A33" s="578"/>
      <c r="B33" s="579"/>
      <c r="C33" s="585"/>
      <c r="D33" s="580"/>
      <c r="E33" s="575"/>
    </row>
    <row r="34" spans="1:5" s="65" customFormat="1" ht="12.75" customHeight="1" x14ac:dyDescent="0.25">
      <c r="A34" s="578"/>
      <c r="B34" s="579"/>
      <c r="C34" s="585"/>
      <c r="D34" s="580"/>
      <c r="E34" s="575"/>
    </row>
    <row r="35" spans="1:5" s="65" customFormat="1" ht="12.75" customHeight="1" x14ac:dyDescent="0.25">
      <c r="A35" s="578"/>
      <c r="B35" s="579"/>
      <c r="C35" s="585"/>
      <c r="D35" s="580"/>
      <c r="E35" s="575"/>
    </row>
    <row r="36" spans="1:5" s="65" customFormat="1" ht="12.75" customHeight="1" x14ac:dyDescent="0.25">
      <c r="A36" s="578"/>
      <c r="B36" s="579"/>
      <c r="C36" s="585"/>
      <c r="D36" s="580"/>
      <c r="E36" s="575"/>
    </row>
    <row r="37" spans="1:5" s="65" customFormat="1" ht="12.75" customHeight="1" x14ac:dyDescent="0.25">
      <c r="A37" s="578"/>
      <c r="B37" s="579"/>
      <c r="C37" s="585"/>
      <c r="D37" s="580"/>
      <c r="E37" s="575"/>
    </row>
    <row r="38" spans="1:5" s="65" customFormat="1" ht="12.75" customHeight="1" x14ac:dyDescent="0.25">
      <c r="A38" s="578"/>
      <c r="B38" s="579"/>
      <c r="C38" s="586"/>
      <c r="D38" s="580"/>
      <c r="E38" s="579"/>
    </row>
    <row r="39" spans="1:5" s="65" customFormat="1" ht="12.75" customHeight="1" x14ac:dyDescent="0.25">
      <c r="A39" s="578"/>
      <c r="B39" s="579"/>
      <c r="C39" s="586"/>
      <c r="D39" s="580"/>
      <c r="E39" s="579"/>
    </row>
    <row r="40" spans="1:5" s="65" customFormat="1" ht="12.75" customHeight="1" x14ac:dyDescent="0.25">
      <c r="A40" s="578"/>
      <c r="B40" s="575"/>
      <c r="C40" s="586"/>
      <c r="D40" s="580"/>
      <c r="E40" s="579"/>
    </row>
    <row r="41" spans="1:5" s="65" customFormat="1" ht="12.75" customHeight="1" x14ac:dyDescent="0.25">
      <c r="A41" s="578"/>
      <c r="B41" s="579"/>
      <c r="C41" s="586"/>
      <c r="D41" s="580"/>
      <c r="E41" s="579"/>
    </row>
    <row r="42" spans="1:5" s="65" customFormat="1" ht="12.75" customHeight="1" x14ac:dyDescent="0.25">
      <c r="A42" s="578"/>
      <c r="B42" s="579"/>
      <c r="C42" s="586"/>
      <c r="D42" s="580"/>
      <c r="E42" s="579"/>
    </row>
    <row r="43" spans="1:5" s="65" customFormat="1" ht="12.75" customHeight="1" x14ac:dyDescent="0.25">
      <c r="A43" s="578"/>
      <c r="B43" s="579"/>
      <c r="C43" s="586"/>
      <c r="D43" s="580"/>
      <c r="E43" s="579"/>
    </row>
    <row r="44" spans="1:5" s="65" customFormat="1" ht="12.75" customHeight="1" x14ac:dyDescent="0.25">
      <c r="A44" s="578"/>
      <c r="B44" s="579"/>
      <c r="C44" s="586"/>
      <c r="D44" s="580"/>
      <c r="E44" s="579"/>
    </row>
    <row r="45" spans="1:5" s="65" customFormat="1" ht="12.75" customHeight="1" x14ac:dyDescent="0.25">
      <c r="A45" s="578"/>
      <c r="B45" s="579"/>
      <c r="C45" s="586"/>
      <c r="D45" s="580"/>
      <c r="E45" s="579"/>
    </row>
    <row r="46" spans="1:5" s="65" customFormat="1" ht="12.75" customHeight="1" x14ac:dyDescent="0.25">
      <c r="A46" s="578"/>
      <c r="B46" s="579"/>
      <c r="C46" s="586"/>
      <c r="D46" s="580"/>
      <c r="E46" s="579"/>
    </row>
    <row r="47" spans="1:5" s="65" customFormat="1" ht="12.75" customHeight="1" x14ac:dyDescent="0.25">
      <c r="A47" s="578"/>
      <c r="B47" s="579"/>
      <c r="C47" s="586"/>
      <c r="D47" s="580"/>
      <c r="E47" s="579"/>
    </row>
    <row r="48" spans="1:5" s="65" customFormat="1" ht="12.75" customHeight="1" x14ac:dyDescent="0.25">
      <c r="A48" s="578"/>
      <c r="B48" s="579"/>
      <c r="C48" s="586"/>
      <c r="D48" s="580"/>
      <c r="E48" s="579"/>
    </row>
    <row r="49" spans="1:5" s="65" customFormat="1" ht="12.75" customHeight="1" x14ac:dyDescent="0.25">
      <c r="A49" s="578"/>
      <c r="B49" s="579"/>
      <c r="C49" s="586"/>
      <c r="D49" s="580"/>
      <c r="E49" s="579"/>
    </row>
    <row r="71" spans="4:5" hidden="1" x14ac:dyDescent="0.25">
      <c r="E71" s="62"/>
    </row>
    <row r="72" spans="4:5" hidden="1" x14ac:dyDescent="0.25">
      <c r="D72" s="61" t="s">
        <v>71</v>
      </c>
      <c r="E72" s="62"/>
    </row>
    <row r="73" spans="4:5" hidden="1" x14ac:dyDescent="0.25">
      <c r="D73" s="61" t="s">
        <v>72</v>
      </c>
      <c r="E73" s="62"/>
    </row>
    <row r="74" spans="4:5" hidden="1" x14ac:dyDescent="0.25">
      <c r="D74" s="61" t="s">
        <v>73</v>
      </c>
      <c r="E74" s="62"/>
    </row>
    <row r="75" spans="4:5" hidden="1" x14ac:dyDescent="0.25">
      <c r="D75" s="61" t="s">
        <v>74</v>
      </c>
      <c r="E75" s="62"/>
    </row>
    <row r="76" spans="4:5" hidden="1" x14ac:dyDescent="0.25">
      <c r="D76" s="61" t="s">
        <v>75</v>
      </c>
      <c r="E76" s="62"/>
    </row>
    <row r="77" spans="4:5" hidden="1" x14ac:dyDescent="0.25">
      <c r="D77" s="61" t="s">
        <v>76</v>
      </c>
      <c r="E77" s="62"/>
    </row>
    <row r="78" spans="4:5" hidden="1" x14ac:dyDescent="0.25">
      <c r="D78" s="61" t="s">
        <v>169</v>
      </c>
      <c r="E78" s="62"/>
    </row>
    <row r="79" spans="4:5" hidden="1" x14ac:dyDescent="0.25">
      <c r="D79" s="61" t="s">
        <v>170</v>
      </c>
      <c r="E79" s="62"/>
    </row>
    <row r="80" spans="4:5" x14ac:dyDescent="0.25">
      <c r="E80" s="62"/>
    </row>
    <row r="81" spans="5:5" x14ac:dyDescent="0.25">
      <c r="E81" s="62"/>
    </row>
  </sheetData>
  <sheetProtection algorithmName="SHA-512" hashValue="j2Wm87Jvo39MKDIjMpd72+Rhf/O04elEPC8mR4xNNCFLYuEpduJUVjrNfuxiH7xJI598PA7nl+FbEa7RoZ62bw==" saltValue="ayYZ0PZgMoBqcty7IYM1/Q==" spinCount="100000" sheet="1" insertRows="0" selectLockedCells="1"/>
  <phoneticPr fontId="8" type="noConversion"/>
  <dataValidations count="2">
    <dataValidation type="list" allowBlank="1" showInputMessage="1" showErrorMessage="1" sqref="D16 D20:D21" xr:uid="{00000000-0002-0000-0400-000001000000}">
      <formula1>$D$71:$D$637</formula1>
    </dataValidation>
    <dataValidation type="list" allowBlank="1" showInputMessage="1" showErrorMessage="1" sqref="D16:D30" xr:uid="{00000000-0002-0000-0400-000000000000}">
      <formula1>$D$71:$D$77</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sheetPr>
    <pageSetUpPr fitToPage="1"/>
  </sheetPr>
  <dimension ref="A1:J89"/>
  <sheetViews>
    <sheetView showGridLines="0" tabSelected="1" zoomScale="70" zoomScaleNormal="70" workbookViewId="0">
      <selection activeCell="C27" sqref="C27:H29"/>
    </sheetView>
  </sheetViews>
  <sheetFormatPr defaultColWidth="11.453125" defaultRowHeight="16.149999999999999" customHeight="1" x14ac:dyDescent="0.25"/>
  <cols>
    <col min="1" max="5" width="22.7265625" style="90" customWidth="1"/>
    <col min="6" max="6" width="23.7265625" style="90" customWidth="1"/>
    <col min="7" max="7" width="26.7265625" style="90" customWidth="1"/>
    <col min="8" max="8" width="25" style="90" customWidth="1"/>
    <col min="9" max="9" width="30.453125" style="90" customWidth="1"/>
    <col min="10" max="10" width="20.7265625" style="90" customWidth="1"/>
    <col min="11" max="16384" width="11.453125" style="90"/>
  </cols>
  <sheetData>
    <row r="1" spans="1:10" ht="16.149999999999999" customHeight="1" x14ac:dyDescent="0.25">
      <c r="A1" s="470"/>
      <c r="B1" s="471"/>
      <c r="C1" s="471"/>
      <c r="D1" s="471"/>
      <c r="E1" s="471"/>
      <c r="F1" s="471"/>
      <c r="G1" s="471"/>
      <c r="H1" s="471"/>
    </row>
    <row r="2" spans="1:10" ht="7.15" customHeight="1" x14ac:dyDescent="0.25">
      <c r="A2" s="155"/>
      <c r="B2" s="156"/>
      <c r="C2" s="157"/>
      <c r="D2" s="157"/>
      <c r="E2" s="157"/>
      <c r="F2" s="157"/>
      <c r="G2" s="158"/>
      <c r="I2" s="159"/>
    </row>
    <row r="3" spans="1:10" ht="16.149999999999999" customHeight="1" x14ac:dyDescent="0.3">
      <c r="A3" s="155"/>
      <c r="C3" s="67" t="s">
        <v>337</v>
      </c>
      <c r="D3" s="105">
        <f>'Costs Detail'!G3</f>
        <v>0</v>
      </c>
      <c r="E3" s="160"/>
      <c r="H3" s="67" t="s">
        <v>343</v>
      </c>
      <c r="I3" s="159"/>
    </row>
    <row r="4" spans="1:10" ht="16.149999999999999" customHeight="1" x14ac:dyDescent="0.3">
      <c r="A4" s="155"/>
      <c r="C4" s="67" t="s">
        <v>224</v>
      </c>
      <c r="D4" s="105">
        <f>'Costs Detail'!G4</f>
        <v>0</v>
      </c>
      <c r="E4" s="161"/>
      <c r="H4" s="67" t="s">
        <v>344</v>
      </c>
      <c r="I4" s="159"/>
    </row>
    <row r="5" spans="1:10" ht="16.149999999999999" customHeight="1" x14ac:dyDescent="0.3">
      <c r="A5" s="155"/>
      <c r="C5" s="67" t="s">
        <v>225</v>
      </c>
      <c r="D5" s="105">
        <f>'Costs Detail'!G5</f>
        <v>0</v>
      </c>
      <c r="E5" s="160"/>
      <c r="H5" s="67" t="s">
        <v>222</v>
      </c>
      <c r="I5" s="159"/>
    </row>
    <row r="6" spans="1:10" ht="16.149999999999999" customHeight="1" x14ac:dyDescent="0.3">
      <c r="A6" s="155"/>
      <c r="C6" s="67" t="s">
        <v>40</v>
      </c>
      <c r="D6" s="410"/>
      <c r="E6" s="160"/>
      <c r="H6" s="67" t="s">
        <v>296</v>
      </c>
      <c r="I6" s="159"/>
    </row>
    <row r="7" spans="1:10" ht="16.149999999999999" customHeight="1" x14ac:dyDescent="0.3">
      <c r="A7" s="155"/>
      <c r="C7" s="67"/>
      <c r="H7" s="67"/>
      <c r="I7" s="159"/>
    </row>
    <row r="8" spans="1:10" ht="16.149999999999999" customHeight="1" x14ac:dyDescent="0.25">
      <c r="A8" s="472" t="s">
        <v>242</v>
      </c>
      <c r="B8" s="473"/>
      <c r="C8" s="473"/>
      <c r="D8" s="473"/>
      <c r="E8" s="473"/>
      <c r="F8" s="473"/>
      <c r="G8" s="473"/>
      <c r="H8" s="474"/>
    </row>
    <row r="9" spans="1:10" ht="16.149999999999999" customHeight="1" x14ac:dyDescent="0.25">
      <c r="A9" s="475" t="s">
        <v>243</v>
      </c>
      <c r="B9" s="476"/>
      <c r="C9" s="476"/>
      <c r="D9" s="476"/>
      <c r="E9" s="476"/>
      <c r="F9" s="476"/>
      <c r="G9" s="476"/>
      <c r="H9" s="477"/>
    </row>
    <row r="10" spans="1:10" ht="7.15" customHeight="1" thickBot="1" x14ac:dyDescent="0.3">
      <c r="A10" s="478"/>
      <c r="B10" s="478"/>
      <c r="C10" s="478"/>
      <c r="D10" s="478"/>
      <c r="E10" s="478"/>
      <c r="H10" s="159"/>
      <c r="I10" s="159"/>
      <c r="J10" s="159"/>
    </row>
    <row r="11" spans="1:10" ht="16.149999999999999" customHeight="1" x14ac:dyDescent="0.3">
      <c r="A11" s="479" t="s">
        <v>244</v>
      </c>
      <c r="B11" s="480"/>
      <c r="C11" s="480"/>
      <c r="D11" s="480"/>
      <c r="E11" s="480"/>
      <c r="F11" s="481"/>
      <c r="G11" s="481"/>
      <c r="H11" s="482"/>
      <c r="I11" s="162"/>
      <c r="J11" s="162"/>
    </row>
    <row r="12" spans="1:10" ht="16.149999999999999" customHeight="1" x14ac:dyDescent="0.3">
      <c r="A12" s="483" t="s">
        <v>245</v>
      </c>
      <c r="B12" s="484"/>
      <c r="C12" s="487" t="s">
        <v>246</v>
      </c>
      <c r="D12" s="488"/>
      <c r="E12" s="487" t="s">
        <v>247</v>
      </c>
      <c r="F12" s="488"/>
      <c r="G12" s="493" t="s">
        <v>319</v>
      </c>
      <c r="H12" s="494"/>
      <c r="I12" s="162"/>
      <c r="J12" s="162"/>
    </row>
    <row r="13" spans="1:10" ht="16.149999999999999" customHeight="1" x14ac:dyDescent="0.25">
      <c r="A13" s="485"/>
      <c r="B13" s="486"/>
      <c r="C13" s="489"/>
      <c r="D13" s="490"/>
      <c r="E13" s="489"/>
      <c r="F13" s="490"/>
      <c r="G13" s="495"/>
      <c r="H13" s="496"/>
      <c r="I13" s="163"/>
      <c r="J13" s="164"/>
    </row>
    <row r="14" spans="1:10" ht="16.149999999999999" customHeight="1" x14ac:dyDescent="0.25">
      <c r="A14" s="485"/>
      <c r="B14" s="486"/>
      <c r="C14" s="489"/>
      <c r="D14" s="490"/>
      <c r="E14" s="491"/>
      <c r="F14" s="492"/>
      <c r="G14" s="495"/>
      <c r="H14" s="496"/>
      <c r="I14" s="163"/>
      <c r="J14" s="164"/>
    </row>
    <row r="15" spans="1:10" ht="22.5" customHeight="1" thickBot="1" x14ac:dyDescent="0.3">
      <c r="A15" s="587"/>
      <c r="B15" s="588"/>
      <c r="C15" s="589"/>
      <c r="D15" s="590"/>
      <c r="E15" s="589"/>
      <c r="F15" s="590"/>
      <c r="G15" s="589"/>
      <c r="H15" s="591"/>
      <c r="I15" s="163"/>
      <c r="J15" s="164"/>
    </row>
    <row r="16" spans="1:10" ht="7.15" customHeight="1" thickBot="1" x14ac:dyDescent="0.3">
      <c r="A16" s="163"/>
      <c r="B16" s="165"/>
      <c r="C16" s="166"/>
      <c r="D16" s="167"/>
      <c r="E16" s="166"/>
      <c r="F16" s="167"/>
      <c r="G16" s="166"/>
      <c r="H16" s="167"/>
      <c r="I16" s="163"/>
      <c r="J16" s="164"/>
    </row>
    <row r="17" spans="1:10" ht="16.149999999999999" customHeight="1" x14ac:dyDescent="0.25">
      <c r="A17" s="502" t="s">
        <v>248</v>
      </c>
      <c r="B17" s="503"/>
      <c r="C17" s="503"/>
      <c r="D17" s="503"/>
      <c r="E17" s="503"/>
      <c r="F17" s="504"/>
      <c r="G17" s="504"/>
      <c r="H17" s="505"/>
      <c r="I17" s="159"/>
      <c r="J17" s="159"/>
    </row>
    <row r="18" spans="1:10" ht="16.149999999999999" customHeight="1" x14ac:dyDescent="0.25">
      <c r="A18" s="506" t="s">
        <v>249</v>
      </c>
      <c r="B18" s="507"/>
      <c r="C18" s="507"/>
      <c r="D18" s="507"/>
      <c r="E18" s="507"/>
      <c r="F18" s="507"/>
      <c r="G18" s="507"/>
      <c r="H18" s="508"/>
      <c r="I18" s="159"/>
      <c r="J18" s="159"/>
    </row>
    <row r="19" spans="1:10" ht="16.149999999999999" customHeight="1" x14ac:dyDescent="0.25">
      <c r="A19" s="168"/>
      <c r="C19" s="497" t="s">
        <v>250</v>
      </c>
      <c r="D19" s="498"/>
      <c r="E19" s="499"/>
      <c r="F19" s="500" t="s">
        <v>251</v>
      </c>
      <c r="G19" s="501"/>
      <c r="H19" s="169" t="s">
        <v>252</v>
      </c>
      <c r="I19" s="159"/>
      <c r="J19" s="159"/>
    </row>
    <row r="20" spans="1:10" ht="16.149999999999999" customHeight="1" x14ac:dyDescent="0.25">
      <c r="A20" s="168"/>
      <c r="B20" s="170"/>
      <c r="C20" s="592"/>
      <c r="D20" s="593"/>
      <c r="E20" s="594"/>
      <c r="F20" s="592"/>
      <c r="G20" s="594"/>
      <c r="H20" s="595"/>
      <c r="I20" s="159"/>
      <c r="J20" s="159"/>
    </row>
    <row r="21" spans="1:10" ht="16.149999999999999" customHeight="1" x14ac:dyDescent="0.25">
      <c r="A21" s="171"/>
      <c r="B21" s="172"/>
      <c r="C21" s="596"/>
      <c r="D21" s="597"/>
      <c r="E21" s="598"/>
      <c r="F21" s="596"/>
      <c r="G21" s="598"/>
      <c r="H21" s="599"/>
    </row>
    <row r="22" spans="1:10" ht="16.149999999999999" customHeight="1" x14ac:dyDescent="0.25">
      <c r="A22" s="171"/>
      <c r="B22" s="172"/>
      <c r="C22" s="600"/>
      <c r="D22" s="601"/>
      <c r="E22" s="602"/>
      <c r="F22" s="600"/>
      <c r="G22" s="602"/>
      <c r="H22" s="603"/>
    </row>
    <row r="23" spans="1:10" ht="16.149999999999999" customHeight="1" thickBot="1" x14ac:dyDescent="0.3">
      <c r="A23" s="513"/>
      <c r="B23" s="514"/>
      <c r="C23" s="514"/>
      <c r="D23" s="514"/>
      <c r="E23" s="514"/>
      <c r="F23" s="516" t="s">
        <v>253</v>
      </c>
      <c r="G23" s="517"/>
      <c r="H23" s="173">
        <f>SUM(H20:H22)</f>
        <v>0</v>
      </c>
    </row>
    <row r="24" spans="1:10" ht="7.15" customHeight="1" thickBot="1" x14ac:dyDescent="0.35">
      <c r="B24" s="159"/>
      <c r="C24" s="159"/>
      <c r="D24" s="159"/>
      <c r="G24" s="67"/>
      <c r="H24" s="174"/>
    </row>
    <row r="25" spans="1:10" s="175" customFormat="1" ht="16.149999999999999" customHeight="1" x14ac:dyDescent="0.25">
      <c r="A25" s="479" t="s">
        <v>254</v>
      </c>
      <c r="B25" s="481"/>
      <c r="C25" s="481"/>
      <c r="D25" s="481"/>
      <c r="E25" s="481"/>
      <c r="F25" s="518"/>
      <c r="G25" s="518"/>
      <c r="H25" s="519"/>
    </row>
    <row r="26" spans="1:10" ht="16.149999999999999" customHeight="1" x14ac:dyDescent="0.25">
      <c r="A26" s="520"/>
      <c r="B26" s="521"/>
      <c r="C26" s="526" t="s">
        <v>255</v>
      </c>
      <c r="D26" s="527"/>
      <c r="E26" s="528"/>
      <c r="F26" s="528"/>
      <c r="G26" s="528"/>
      <c r="H26" s="169" t="s">
        <v>252</v>
      </c>
    </row>
    <row r="27" spans="1:10" ht="16.149999999999999" customHeight="1" x14ac:dyDescent="0.25">
      <c r="A27" s="522"/>
      <c r="B27" s="523"/>
      <c r="C27" s="604" t="s">
        <v>256</v>
      </c>
      <c r="D27" s="605"/>
      <c r="E27" s="605"/>
      <c r="F27" s="605"/>
      <c r="G27" s="606"/>
      <c r="H27" s="607"/>
    </row>
    <row r="28" spans="1:10" ht="16.149999999999999" customHeight="1" x14ac:dyDescent="0.25">
      <c r="A28" s="522"/>
      <c r="B28" s="523"/>
      <c r="C28" s="604" t="s">
        <v>256</v>
      </c>
      <c r="D28" s="605"/>
      <c r="E28" s="605"/>
      <c r="F28" s="605"/>
      <c r="G28" s="606"/>
      <c r="H28" s="599"/>
    </row>
    <row r="29" spans="1:10" ht="16.149999999999999" customHeight="1" x14ac:dyDescent="0.25">
      <c r="A29" s="522"/>
      <c r="B29" s="523"/>
      <c r="C29" s="604" t="s">
        <v>256</v>
      </c>
      <c r="D29" s="605"/>
      <c r="E29" s="605"/>
      <c r="F29" s="605"/>
      <c r="G29" s="606"/>
      <c r="H29" s="608"/>
    </row>
    <row r="30" spans="1:10" ht="16.149999999999999" customHeight="1" x14ac:dyDescent="0.25">
      <c r="A30" s="522"/>
      <c r="B30" s="523"/>
      <c r="C30" s="509" t="s">
        <v>257</v>
      </c>
      <c r="D30" s="510"/>
      <c r="E30" s="511"/>
      <c r="F30" s="511"/>
      <c r="G30" s="512"/>
      <c r="H30" s="411"/>
    </row>
    <row r="31" spans="1:10" ht="16.149999999999999" customHeight="1" x14ac:dyDescent="0.25">
      <c r="A31" s="522"/>
      <c r="B31" s="523"/>
      <c r="C31" s="609" t="s">
        <v>258</v>
      </c>
      <c r="D31" s="610"/>
      <c r="E31" s="610"/>
      <c r="F31" s="610"/>
      <c r="G31" s="611"/>
      <c r="H31" s="607"/>
    </row>
    <row r="32" spans="1:10" ht="16.149999999999999" customHeight="1" x14ac:dyDescent="0.25">
      <c r="A32" s="524"/>
      <c r="B32" s="525"/>
      <c r="C32" s="612" t="s">
        <v>258</v>
      </c>
      <c r="D32" s="613"/>
      <c r="E32" s="613"/>
      <c r="F32" s="613"/>
      <c r="G32" s="614"/>
      <c r="H32" s="599"/>
    </row>
    <row r="33" spans="1:8" ht="16.149999999999999" customHeight="1" x14ac:dyDescent="0.25">
      <c r="A33" s="524"/>
      <c r="B33" s="525"/>
      <c r="C33" s="615" t="s">
        <v>259</v>
      </c>
      <c r="D33" s="616"/>
      <c r="E33" s="617"/>
      <c r="F33" s="617"/>
      <c r="G33" s="618"/>
      <c r="H33" s="619"/>
    </row>
    <row r="34" spans="1:8" ht="16.149999999999999" customHeight="1" thickBot="1" x14ac:dyDescent="0.3">
      <c r="A34" s="513"/>
      <c r="B34" s="514"/>
      <c r="C34" s="514"/>
      <c r="D34" s="514"/>
      <c r="E34" s="514"/>
      <c r="F34" s="515" t="s">
        <v>260</v>
      </c>
      <c r="G34" s="515"/>
      <c r="H34" s="173">
        <f>SUM(H27:H33)</f>
        <v>0</v>
      </c>
    </row>
    <row r="35" spans="1:8" ht="7.15" customHeight="1" thickBot="1" x14ac:dyDescent="0.35">
      <c r="B35" s="159"/>
      <c r="C35" s="159"/>
      <c r="D35" s="159"/>
      <c r="G35" s="67"/>
      <c r="H35" s="174"/>
    </row>
    <row r="36" spans="1:8" ht="16.149999999999999" customHeight="1" x14ac:dyDescent="0.25">
      <c r="A36" s="479" t="s">
        <v>261</v>
      </c>
      <c r="B36" s="480"/>
      <c r="C36" s="503"/>
      <c r="D36" s="503"/>
      <c r="E36" s="503"/>
      <c r="F36" s="529"/>
      <c r="G36" s="529"/>
      <c r="H36" s="530"/>
    </row>
    <row r="37" spans="1:8" ht="16.149999999999999" customHeight="1" x14ac:dyDescent="0.25">
      <c r="A37" s="168"/>
      <c r="C37" s="531" t="s">
        <v>262</v>
      </c>
      <c r="D37" s="532"/>
      <c r="E37" s="176"/>
      <c r="F37" s="177" t="s">
        <v>263</v>
      </c>
      <c r="G37" s="178" t="s">
        <v>264</v>
      </c>
      <c r="H37" s="169" t="s">
        <v>252</v>
      </c>
    </row>
    <row r="38" spans="1:8" ht="16.149999999999999" customHeight="1" x14ac:dyDescent="0.25">
      <c r="A38" s="168"/>
      <c r="C38" s="620" t="s">
        <v>265</v>
      </c>
      <c r="D38" s="621"/>
      <c r="E38" s="622"/>
      <c r="F38" s="623"/>
      <c r="G38" s="624"/>
      <c r="H38" s="607"/>
    </row>
    <row r="39" spans="1:8" ht="16.149999999999999" customHeight="1" x14ac:dyDescent="0.25">
      <c r="A39" s="168"/>
      <c r="C39" s="625" t="s">
        <v>266</v>
      </c>
      <c r="D39" s="626"/>
      <c r="E39" s="627"/>
      <c r="F39" s="628"/>
      <c r="G39" s="629"/>
      <c r="H39" s="599"/>
    </row>
    <row r="40" spans="1:8" ht="16.149999999999999" customHeight="1" x14ac:dyDescent="0.25">
      <c r="A40" s="168"/>
      <c r="C40" s="630" t="s">
        <v>560</v>
      </c>
      <c r="D40" s="631"/>
      <c r="E40" s="614"/>
      <c r="F40" s="628"/>
      <c r="G40" s="629"/>
      <c r="H40" s="599"/>
    </row>
    <row r="41" spans="1:8" ht="16.149999999999999" customHeight="1" x14ac:dyDescent="0.25">
      <c r="A41" s="168"/>
      <c r="C41" s="630" t="s">
        <v>267</v>
      </c>
      <c r="D41" s="631"/>
      <c r="E41" s="614"/>
      <c r="F41" s="628"/>
      <c r="G41" s="629"/>
      <c r="H41" s="599"/>
    </row>
    <row r="42" spans="1:8" ht="16.149999999999999" customHeight="1" x14ac:dyDescent="0.25">
      <c r="A42" s="168"/>
      <c r="C42" s="625" t="s">
        <v>268</v>
      </c>
      <c r="D42" s="626"/>
      <c r="E42" s="627"/>
      <c r="F42" s="628"/>
      <c r="G42" s="629"/>
      <c r="H42" s="599"/>
    </row>
    <row r="43" spans="1:8" ht="16.149999999999999" customHeight="1" x14ac:dyDescent="0.25">
      <c r="A43" s="168"/>
      <c r="C43" s="625" t="s">
        <v>320</v>
      </c>
      <c r="D43" s="626"/>
      <c r="E43" s="627"/>
      <c r="F43" s="628"/>
      <c r="G43" s="629"/>
      <c r="H43" s="599"/>
    </row>
    <row r="44" spans="1:8" ht="16.149999999999999" customHeight="1" x14ac:dyDescent="0.25">
      <c r="A44" s="168"/>
      <c r="C44" s="625" t="s">
        <v>269</v>
      </c>
      <c r="D44" s="626"/>
      <c r="E44" s="627"/>
      <c r="F44" s="628"/>
      <c r="G44" s="629"/>
      <c r="H44" s="599"/>
    </row>
    <row r="45" spans="1:8" ht="16.149999999999999" customHeight="1" x14ac:dyDescent="0.25">
      <c r="A45" s="168"/>
      <c r="C45" s="630" t="s">
        <v>270</v>
      </c>
      <c r="D45" s="631"/>
      <c r="E45" s="614"/>
      <c r="F45" s="628"/>
      <c r="G45" s="629"/>
      <c r="H45" s="599"/>
    </row>
    <row r="46" spans="1:8" ht="16.149999999999999" customHeight="1" x14ac:dyDescent="0.25">
      <c r="A46" s="168"/>
      <c r="C46" s="630" t="s">
        <v>270</v>
      </c>
      <c r="D46" s="631"/>
      <c r="E46" s="614"/>
      <c r="F46" s="628"/>
      <c r="G46" s="629"/>
      <c r="H46" s="599"/>
    </row>
    <row r="47" spans="1:8" ht="16.149999999999999" customHeight="1" x14ac:dyDescent="0.25">
      <c r="A47" s="168"/>
      <c r="C47" s="632" t="s">
        <v>271</v>
      </c>
      <c r="D47" s="633"/>
      <c r="E47" s="634"/>
      <c r="F47" s="635"/>
      <c r="G47" s="636"/>
      <c r="H47" s="619"/>
    </row>
    <row r="48" spans="1:8" ht="16.149999999999999" customHeight="1" thickBot="1" x14ac:dyDescent="0.3">
      <c r="A48" s="179"/>
      <c r="B48" s="180"/>
      <c r="C48" s="181"/>
      <c r="D48" s="181"/>
      <c r="E48" s="182"/>
      <c r="F48" s="568" t="s">
        <v>272</v>
      </c>
      <c r="G48" s="517"/>
      <c r="H48" s="183">
        <f>SUM(H38:H47)</f>
        <v>0</v>
      </c>
    </row>
    <row r="49" spans="1:8" ht="7.15" customHeight="1" thickBot="1" x14ac:dyDescent="0.35">
      <c r="B49" s="159"/>
      <c r="C49" s="159"/>
      <c r="D49" s="159"/>
      <c r="G49" s="67"/>
      <c r="H49" s="174"/>
    </row>
    <row r="50" spans="1:8" s="175" customFormat="1" ht="16.149999999999999" customHeight="1" thickBot="1" x14ac:dyDescent="0.3">
      <c r="A50" s="548" t="s">
        <v>273</v>
      </c>
      <c r="B50" s="549"/>
      <c r="C50" s="549"/>
      <c r="D50" s="549"/>
      <c r="E50" s="549"/>
      <c r="F50" s="549"/>
      <c r="G50" s="550"/>
      <c r="H50" s="184">
        <f>H23+H34+H48</f>
        <v>0</v>
      </c>
    </row>
    <row r="51" spans="1:8" ht="7.15" customHeight="1" thickBot="1" x14ac:dyDescent="0.35">
      <c r="B51" s="159"/>
      <c r="C51" s="159"/>
      <c r="D51" s="159"/>
      <c r="G51" s="67"/>
      <c r="H51" s="174"/>
    </row>
    <row r="52" spans="1:8" s="175" customFormat="1" ht="16.149999999999999" customHeight="1" x14ac:dyDescent="0.25">
      <c r="A52" s="479" t="s">
        <v>274</v>
      </c>
      <c r="B52" s="480"/>
      <c r="C52" s="480"/>
      <c r="D52" s="480"/>
      <c r="E52" s="480"/>
      <c r="F52" s="551"/>
      <c r="G52" s="551"/>
      <c r="H52" s="552"/>
    </row>
    <row r="53" spans="1:8" ht="16.149999999999999" customHeight="1" x14ac:dyDescent="0.25">
      <c r="A53" s="553"/>
      <c r="B53" s="554"/>
      <c r="C53" s="185" t="s">
        <v>263</v>
      </c>
      <c r="D53" s="186"/>
      <c r="E53" s="186"/>
      <c r="F53" s="500" t="s">
        <v>264</v>
      </c>
      <c r="G53" s="557"/>
      <c r="H53" s="169" t="s">
        <v>252</v>
      </c>
    </row>
    <row r="54" spans="1:8" ht="16.149999999999999" customHeight="1" x14ac:dyDescent="0.25">
      <c r="A54" s="522"/>
      <c r="B54" s="555"/>
      <c r="C54" s="637"/>
      <c r="D54" s="638"/>
      <c r="E54" s="639"/>
      <c r="F54" s="640"/>
      <c r="G54" s="639"/>
      <c r="H54" s="607"/>
    </row>
    <row r="55" spans="1:8" ht="16.149999999999999" customHeight="1" x14ac:dyDescent="0.25">
      <c r="A55" s="522"/>
      <c r="B55" s="555"/>
      <c r="C55" s="630"/>
      <c r="D55" s="641"/>
      <c r="E55" s="642"/>
      <c r="F55" s="643"/>
      <c r="G55" s="642"/>
      <c r="H55" s="599"/>
    </row>
    <row r="56" spans="1:8" ht="16.149999999999999" customHeight="1" x14ac:dyDescent="0.25">
      <c r="A56" s="524"/>
      <c r="B56" s="556"/>
      <c r="C56" s="644"/>
      <c r="D56" s="645"/>
      <c r="E56" s="646"/>
      <c r="F56" s="647"/>
      <c r="G56" s="646"/>
      <c r="H56" s="619"/>
    </row>
    <row r="57" spans="1:8" s="175" customFormat="1" ht="16.149999999999999" customHeight="1" thickBot="1" x14ac:dyDescent="0.3">
      <c r="A57" s="187"/>
      <c r="B57" s="188"/>
      <c r="C57" s="182"/>
      <c r="D57" s="182"/>
      <c r="E57" s="182"/>
      <c r="F57" s="516" t="s">
        <v>275</v>
      </c>
      <c r="G57" s="517"/>
      <c r="H57" s="173">
        <f>SUM(H54:H56)</f>
        <v>0</v>
      </c>
    </row>
    <row r="58" spans="1:8" ht="7.15" customHeight="1" thickBot="1" x14ac:dyDescent="0.35">
      <c r="B58" s="159"/>
      <c r="C58" s="159"/>
      <c r="D58" s="159"/>
      <c r="G58" s="67"/>
      <c r="H58" s="174"/>
    </row>
    <row r="59" spans="1:8" s="175" customFormat="1" ht="16.149999999999999" customHeight="1" thickBot="1" x14ac:dyDescent="0.3">
      <c r="A59" s="533" t="s">
        <v>276</v>
      </c>
      <c r="B59" s="534"/>
      <c r="C59" s="534"/>
      <c r="D59" s="534"/>
      <c r="E59" s="535"/>
      <c r="F59" s="535"/>
      <c r="G59" s="536"/>
      <c r="H59" s="184">
        <f>H50+H57</f>
        <v>0</v>
      </c>
    </row>
    <row r="60" spans="1:8" ht="7.15" customHeight="1" x14ac:dyDescent="0.3">
      <c r="B60" s="159"/>
      <c r="C60" s="159"/>
      <c r="D60" s="159"/>
      <c r="G60" s="67"/>
      <c r="H60" s="174"/>
    </row>
    <row r="61" spans="1:8" ht="64.5" customHeight="1" x14ac:dyDescent="0.25">
      <c r="A61" s="537" t="s">
        <v>277</v>
      </c>
      <c r="B61" s="538"/>
      <c r="C61" s="538"/>
      <c r="D61" s="538"/>
      <c r="E61" s="538"/>
      <c r="F61" s="539"/>
      <c r="G61" s="539"/>
      <c r="H61" s="540"/>
    </row>
    <row r="62" spans="1:8" ht="7.15" customHeight="1" thickBot="1" x14ac:dyDescent="0.35">
      <c r="B62" s="159"/>
      <c r="C62" s="159"/>
      <c r="D62" s="159"/>
      <c r="G62" s="67"/>
      <c r="H62" s="174"/>
    </row>
    <row r="63" spans="1:8" s="189" customFormat="1" ht="16.149999999999999" customHeight="1" x14ac:dyDescent="0.25">
      <c r="A63" s="479" t="s">
        <v>278</v>
      </c>
      <c r="B63" s="480"/>
      <c r="C63" s="503"/>
      <c r="D63" s="503"/>
      <c r="E63" s="503"/>
      <c r="F63" s="541"/>
      <c r="G63" s="541"/>
      <c r="H63" s="542"/>
    </row>
    <row r="64" spans="1:8" ht="27" customHeight="1" x14ac:dyDescent="0.25">
      <c r="A64" s="543"/>
      <c r="B64" s="544"/>
      <c r="C64" s="545" t="s">
        <v>279</v>
      </c>
      <c r="D64" s="546"/>
      <c r="E64" s="545" t="s">
        <v>280</v>
      </c>
      <c r="F64" s="547"/>
      <c r="G64" s="178" t="s">
        <v>281</v>
      </c>
      <c r="H64" s="190" t="s">
        <v>282</v>
      </c>
    </row>
    <row r="65" spans="1:8" ht="16.149999999999999" customHeight="1" x14ac:dyDescent="0.3">
      <c r="A65" s="558"/>
      <c r="B65" s="559"/>
      <c r="C65" s="560" t="s">
        <v>283</v>
      </c>
      <c r="D65" s="561"/>
      <c r="E65" s="562"/>
      <c r="F65" s="563"/>
      <c r="G65" s="331"/>
      <c r="H65" s="332"/>
    </row>
    <row r="66" spans="1:8" ht="16.149999999999999" customHeight="1" x14ac:dyDescent="0.25">
      <c r="A66" s="168"/>
      <c r="B66"/>
      <c r="C66" s="648"/>
      <c r="D66" s="649"/>
      <c r="E66" s="650"/>
      <c r="F66" s="651"/>
      <c r="G66" s="652">
        <v>0</v>
      </c>
      <c r="H66" s="191" t="e">
        <f>G66/$C$15</f>
        <v>#DIV/0!</v>
      </c>
    </row>
    <row r="67" spans="1:8" ht="16.149999999999999" customHeight="1" x14ac:dyDescent="0.25">
      <c r="A67" s="168"/>
      <c r="B67"/>
      <c r="C67" s="653"/>
      <c r="D67" s="649"/>
      <c r="E67" s="654"/>
      <c r="F67" s="651"/>
      <c r="G67" s="652">
        <v>0</v>
      </c>
      <c r="H67" s="191" t="e">
        <f>G67/$C$15</f>
        <v>#DIV/0!</v>
      </c>
    </row>
    <row r="68" spans="1:8" ht="16.149999999999999" customHeight="1" x14ac:dyDescent="0.25">
      <c r="A68" s="558"/>
      <c r="B68" s="559"/>
      <c r="C68" s="564" t="s">
        <v>338</v>
      </c>
      <c r="D68" s="565"/>
      <c r="E68" s="566"/>
      <c r="F68" s="567"/>
      <c r="G68" s="192"/>
      <c r="H68" s="193"/>
    </row>
    <row r="69" spans="1:8" ht="16.149999999999999" customHeight="1" x14ac:dyDescent="0.25">
      <c r="A69" s="558"/>
      <c r="B69" s="559"/>
      <c r="C69" s="665" t="s">
        <v>284</v>
      </c>
      <c r="D69" s="665"/>
      <c r="E69" s="661"/>
      <c r="F69" s="662"/>
      <c r="G69" s="666">
        <v>0</v>
      </c>
      <c r="H69" s="191" t="e">
        <f t="shared" ref="H69:H74" si="0">G69/$C$15</f>
        <v>#DIV/0!</v>
      </c>
    </row>
    <row r="70" spans="1:8" ht="16.149999999999999" customHeight="1" x14ac:dyDescent="0.25">
      <c r="A70" s="558"/>
      <c r="B70" s="559"/>
      <c r="C70" s="665" t="s">
        <v>285</v>
      </c>
      <c r="D70" s="665"/>
      <c r="E70" s="661"/>
      <c r="F70" s="662"/>
      <c r="G70" s="666">
        <v>0</v>
      </c>
      <c r="H70" s="191" t="e">
        <f t="shared" si="0"/>
        <v>#DIV/0!</v>
      </c>
    </row>
    <row r="71" spans="1:8" ht="16.149999999999999" customHeight="1" x14ac:dyDescent="0.25">
      <c r="A71" s="558"/>
      <c r="B71" s="559"/>
      <c r="C71" s="655"/>
      <c r="D71" s="656"/>
      <c r="E71" s="657"/>
      <c r="F71" s="658"/>
      <c r="G71" s="659">
        <v>0</v>
      </c>
      <c r="H71" s="191" t="e">
        <f t="shared" si="0"/>
        <v>#DIV/0!</v>
      </c>
    </row>
    <row r="72" spans="1:8" ht="16.149999999999999" customHeight="1" x14ac:dyDescent="0.25">
      <c r="A72" s="558"/>
      <c r="B72" s="559"/>
      <c r="C72" s="660"/>
      <c r="D72" s="658"/>
      <c r="E72" s="661"/>
      <c r="F72" s="662"/>
      <c r="G72" s="659">
        <v>0</v>
      </c>
      <c r="H72" s="191" t="e">
        <f t="shared" si="0"/>
        <v>#DIV/0!</v>
      </c>
    </row>
    <row r="73" spans="1:8" ht="16.149999999999999" customHeight="1" x14ac:dyDescent="0.25">
      <c r="A73" s="168"/>
      <c r="B73"/>
      <c r="C73" s="660"/>
      <c r="D73" s="658"/>
      <c r="E73" s="661"/>
      <c r="F73" s="662"/>
      <c r="G73" s="659">
        <v>0</v>
      </c>
      <c r="H73" s="191" t="e">
        <f t="shared" si="0"/>
        <v>#DIV/0!</v>
      </c>
    </row>
    <row r="74" spans="1:8" ht="16.149999999999999" customHeight="1" x14ac:dyDescent="0.25">
      <c r="A74" s="558"/>
      <c r="B74" s="559"/>
      <c r="C74" s="660"/>
      <c r="D74" s="658"/>
      <c r="E74" s="661"/>
      <c r="F74" s="662"/>
      <c r="G74" s="659">
        <v>0</v>
      </c>
      <c r="H74" s="191" t="e">
        <f t="shared" si="0"/>
        <v>#DIV/0!</v>
      </c>
    </row>
    <row r="75" spans="1:8" ht="16.149999999999999" customHeight="1" x14ac:dyDescent="0.25">
      <c r="A75" s="573"/>
      <c r="B75" s="495"/>
      <c r="C75" s="615"/>
      <c r="D75" s="663"/>
      <c r="E75" s="664"/>
      <c r="F75" s="663"/>
      <c r="G75" s="659">
        <v>0</v>
      </c>
      <c r="H75" s="191"/>
    </row>
    <row r="76" spans="1:8" s="175" customFormat="1" ht="16.149999999999999" customHeight="1" thickBot="1" x14ac:dyDescent="0.3">
      <c r="A76" s="187"/>
      <c r="B76" s="182"/>
      <c r="C76" s="182"/>
      <c r="D76" s="194"/>
      <c r="E76" s="195"/>
      <c r="F76" s="196" t="s">
        <v>286</v>
      </c>
      <c r="G76" s="197">
        <f>SUM(G66:G75)</f>
        <v>0</v>
      </c>
      <c r="H76" s="198" t="e">
        <f>SUM(H66:H75)</f>
        <v>#DIV/0!</v>
      </c>
    </row>
    <row r="77" spans="1:8" ht="15.75" customHeight="1" x14ac:dyDescent="0.25">
      <c r="B77" s="495"/>
      <c r="C77" s="495"/>
      <c r="D77" s="495"/>
      <c r="E77" s="495"/>
      <c r="F77" s="159"/>
      <c r="G77" s="159"/>
    </row>
    <row r="78" spans="1:8" ht="15.75" customHeight="1" x14ac:dyDescent="0.25">
      <c r="B78" s="159"/>
      <c r="C78" s="159"/>
      <c r="D78" s="159"/>
      <c r="E78" s="159"/>
      <c r="F78" s="159"/>
      <c r="G78" s="159"/>
    </row>
    <row r="79" spans="1:8" ht="16.149999999999999" customHeight="1" x14ac:dyDescent="0.3">
      <c r="B79" s="172" t="s">
        <v>287</v>
      </c>
      <c r="C79" s="412" t="s">
        <v>288</v>
      </c>
      <c r="D79" s="413"/>
      <c r="E79" s="172" t="s">
        <v>287</v>
      </c>
      <c r="F79" s="412" t="s">
        <v>288</v>
      </c>
      <c r="G79" s="413"/>
    </row>
    <row r="80" spans="1:8" ht="16.149999999999999" customHeight="1" x14ac:dyDescent="0.25">
      <c r="B80" s="571" t="s">
        <v>289</v>
      </c>
      <c r="C80" s="569" t="s">
        <v>290</v>
      </c>
      <c r="D80" s="570"/>
      <c r="E80" s="571" t="s">
        <v>289</v>
      </c>
      <c r="F80" s="569" t="s">
        <v>290</v>
      </c>
      <c r="G80" s="570"/>
    </row>
    <row r="81" spans="2:7" ht="16.149999999999999" customHeight="1" x14ac:dyDescent="0.25">
      <c r="B81" s="571"/>
      <c r="C81" s="199"/>
      <c r="D81" s="199"/>
      <c r="E81" s="571"/>
      <c r="F81" s="199"/>
      <c r="G81" s="199"/>
    </row>
    <row r="82" spans="2:7" ht="16.149999999999999" customHeight="1" x14ac:dyDescent="0.3">
      <c r="B82" s="571"/>
      <c r="C82" s="412"/>
      <c r="D82" s="413"/>
      <c r="E82" s="571"/>
      <c r="F82" s="412" t="s">
        <v>288</v>
      </c>
      <c r="G82" s="413"/>
    </row>
    <row r="83" spans="2:7" ht="16.149999999999999" customHeight="1" x14ac:dyDescent="0.25">
      <c r="B83" s="200"/>
      <c r="C83" s="569" t="s">
        <v>291</v>
      </c>
      <c r="D83" s="570"/>
      <c r="E83" s="200"/>
      <c r="F83" s="569" t="s">
        <v>291</v>
      </c>
      <c r="G83" s="570"/>
    </row>
    <row r="84" spans="2:7" ht="16.149999999999999" customHeight="1" x14ac:dyDescent="0.25">
      <c r="B84" s="571" t="s">
        <v>292</v>
      </c>
      <c r="C84" s="199"/>
      <c r="E84" s="571" t="s">
        <v>292</v>
      </c>
      <c r="F84" s="199"/>
    </row>
    <row r="85" spans="2:7" ht="16.149999999999999" customHeight="1" x14ac:dyDescent="0.3">
      <c r="B85" s="572"/>
      <c r="C85" s="412"/>
      <c r="D85" s="412"/>
      <c r="E85" s="572"/>
      <c r="F85" s="412"/>
      <c r="G85" s="412"/>
    </row>
    <row r="86" spans="2:7" ht="16.149999999999999" customHeight="1" x14ac:dyDescent="0.3">
      <c r="B86" s="172"/>
      <c r="C86" s="201"/>
      <c r="D86" s="201"/>
      <c r="E86" s="172"/>
      <c r="F86" s="201"/>
      <c r="G86" s="201"/>
    </row>
    <row r="87" spans="2:7" ht="16.149999999999999" customHeight="1" x14ac:dyDescent="0.25">
      <c r="B87" s="571" t="s">
        <v>293</v>
      </c>
      <c r="C87" s="202"/>
      <c r="E87" s="571" t="s">
        <v>293</v>
      </c>
      <c r="F87" s="202"/>
    </row>
    <row r="88" spans="2:7" ht="16.149999999999999" customHeight="1" x14ac:dyDescent="0.25">
      <c r="B88" s="572"/>
      <c r="C88" s="414"/>
      <c r="D88" s="415"/>
      <c r="E88" s="572"/>
      <c r="F88" s="416" t="s">
        <v>294</v>
      </c>
      <c r="G88" s="415"/>
    </row>
    <row r="89" spans="2:7" ht="16.149999999999999" customHeight="1" x14ac:dyDescent="0.25">
      <c r="C89" s="569" t="s">
        <v>295</v>
      </c>
      <c r="D89" s="570"/>
      <c r="F89" s="569" t="s">
        <v>295</v>
      </c>
      <c r="G89" s="570"/>
    </row>
  </sheetData>
  <sheetProtection algorithmName="SHA-512" hashValue="/akJLrmMgXJrSMPNbzqVn6q3y1vHuIqWlg3Vv42M9XBNEgAiEGoJwAZViGxxJX14+u8kyS7uUWDDtsz/XjZO3Q==" saltValue="JYUZFWZBUzZvM4j9/fOnyQ==" spinCount="100000" sheet="1" objects="1" scenarios="1" insertRows="0"/>
  <mergeCells count="105">
    <mergeCell ref="F48:G48"/>
    <mergeCell ref="C89:D89"/>
    <mergeCell ref="F89:G89"/>
    <mergeCell ref="C83:D83"/>
    <mergeCell ref="F83:G83"/>
    <mergeCell ref="B84:B85"/>
    <mergeCell ref="E84:E85"/>
    <mergeCell ref="B87:B88"/>
    <mergeCell ref="E87:E88"/>
    <mergeCell ref="A75:B75"/>
    <mergeCell ref="C75:D75"/>
    <mergeCell ref="E75:F75"/>
    <mergeCell ref="B77:E77"/>
    <mergeCell ref="B80:B82"/>
    <mergeCell ref="C80:D80"/>
    <mergeCell ref="E80:E82"/>
    <mergeCell ref="F80:G80"/>
    <mergeCell ref="A72:B72"/>
    <mergeCell ref="C72:D72"/>
    <mergeCell ref="E72:F72"/>
    <mergeCell ref="C73:D73"/>
    <mergeCell ref="E73:F73"/>
    <mergeCell ref="A74:B74"/>
    <mergeCell ref="C74:D74"/>
    <mergeCell ref="E74:F74"/>
    <mergeCell ref="A70:B70"/>
    <mergeCell ref="C70:D70"/>
    <mergeCell ref="E70:F70"/>
    <mergeCell ref="A71:B71"/>
    <mergeCell ref="C71:D71"/>
    <mergeCell ref="E71:F71"/>
    <mergeCell ref="A65:B65"/>
    <mergeCell ref="C65:D65"/>
    <mergeCell ref="E65:F65"/>
    <mergeCell ref="A68:B68"/>
    <mergeCell ref="C68:F68"/>
    <mergeCell ref="A69:B69"/>
    <mergeCell ref="C69:D69"/>
    <mergeCell ref="E69:F69"/>
    <mergeCell ref="F57:G57"/>
    <mergeCell ref="A59:G59"/>
    <mergeCell ref="A61:H61"/>
    <mergeCell ref="A63:H63"/>
    <mergeCell ref="A64:B64"/>
    <mergeCell ref="C64:D64"/>
    <mergeCell ref="E64:F64"/>
    <mergeCell ref="A50:G50"/>
    <mergeCell ref="A52:H52"/>
    <mergeCell ref="A53:B56"/>
    <mergeCell ref="F53:G53"/>
    <mergeCell ref="C54:E54"/>
    <mergeCell ref="F54:G54"/>
    <mergeCell ref="C55:E55"/>
    <mergeCell ref="F55:G55"/>
    <mergeCell ref="C56:E56"/>
    <mergeCell ref="F56:G56"/>
    <mergeCell ref="C42:E42"/>
    <mergeCell ref="C43:E43"/>
    <mergeCell ref="C44:E44"/>
    <mergeCell ref="C45:E45"/>
    <mergeCell ref="C46:E46"/>
    <mergeCell ref="C47:E47"/>
    <mergeCell ref="A36:H36"/>
    <mergeCell ref="C37:D37"/>
    <mergeCell ref="C38:E38"/>
    <mergeCell ref="C39:E39"/>
    <mergeCell ref="C40:E40"/>
    <mergeCell ref="C41:E41"/>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19:E19"/>
    <mergeCell ref="F19:G19"/>
    <mergeCell ref="C20:E20"/>
    <mergeCell ref="F20:G20"/>
    <mergeCell ref="C21:E21"/>
    <mergeCell ref="F21:G21"/>
    <mergeCell ref="A15:B15"/>
    <mergeCell ref="C15:D15"/>
    <mergeCell ref="E15:F15"/>
    <mergeCell ref="G15:H15"/>
    <mergeCell ref="A17:H17"/>
    <mergeCell ref="A18:H18"/>
    <mergeCell ref="A1:H1"/>
    <mergeCell ref="A8:H8"/>
    <mergeCell ref="A9:H9"/>
    <mergeCell ref="A10:E10"/>
    <mergeCell ref="A11:H11"/>
    <mergeCell ref="A12:B14"/>
    <mergeCell ref="C12:D14"/>
    <mergeCell ref="E12:F14"/>
    <mergeCell ref="G12:H14"/>
  </mergeCells>
  <pageMargins left="0.7" right="0.7" top="0.75" bottom="0.75" header="0.3" footer="0.3"/>
  <pageSetup scale="66" fitToHeight="0" orientation="landscape"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20A2C-912D-4C13-BF6B-0856E2C707E9}">
  <dimension ref="A1:AD237"/>
  <sheetViews>
    <sheetView topLeftCell="H159" workbookViewId="0">
      <selection activeCell="X32" sqref="X32"/>
    </sheetView>
  </sheetViews>
  <sheetFormatPr defaultRowHeight="12.5" x14ac:dyDescent="0.25"/>
  <cols>
    <col min="13" max="13" width="10.1796875" bestFit="1" customWidth="1"/>
    <col min="24" max="24" width="12" bestFit="1" customWidth="1"/>
    <col min="29" max="29" width="8.81640625" bestFit="1" customWidth="1"/>
  </cols>
  <sheetData>
    <row r="1" spans="1:23" ht="15" thickBot="1" x14ac:dyDescent="0.4">
      <c r="A1" s="380" t="s">
        <v>557</v>
      </c>
      <c r="B1" s="380"/>
      <c r="C1" s="380"/>
      <c r="D1" s="380"/>
      <c r="E1" s="380"/>
      <c r="F1" s="380"/>
      <c r="G1" s="380"/>
      <c r="H1" s="380"/>
      <c r="I1" s="380"/>
      <c r="J1" s="380"/>
      <c r="K1" s="381" t="s">
        <v>427</v>
      </c>
      <c r="L1" s="380"/>
      <c r="M1" s="381" t="s">
        <v>428</v>
      </c>
      <c r="N1" s="380"/>
      <c r="O1" s="381" t="s">
        <v>429</v>
      </c>
      <c r="P1" s="380"/>
      <c r="Q1" s="381" t="s">
        <v>431</v>
      </c>
      <c r="R1" s="380"/>
      <c r="S1" s="381" t="s">
        <v>432</v>
      </c>
      <c r="T1" s="380"/>
      <c r="U1" s="381" t="s">
        <v>433</v>
      </c>
      <c r="V1" s="380"/>
      <c r="W1" s="381" t="s">
        <v>436</v>
      </c>
    </row>
    <row r="2" spans="1:23" ht="13" thickTop="1" x14ac:dyDescent="0.25">
      <c r="A2" s="371"/>
      <c r="B2" s="371" t="s">
        <v>362</v>
      </c>
      <c r="C2" s="371"/>
      <c r="D2" s="371"/>
      <c r="E2" s="371"/>
      <c r="F2" s="371"/>
      <c r="G2" s="371"/>
      <c r="H2" s="371"/>
      <c r="I2" s="371"/>
      <c r="J2" s="371"/>
      <c r="K2" s="371"/>
      <c r="L2" s="371"/>
      <c r="M2" s="372"/>
      <c r="N2" s="371"/>
      <c r="O2" s="371"/>
      <c r="P2" s="371"/>
      <c r="Q2" s="371"/>
      <c r="R2" s="371"/>
      <c r="S2" s="371"/>
      <c r="T2" s="371"/>
      <c r="U2" s="371"/>
      <c r="V2" s="371"/>
      <c r="W2" s="373"/>
    </row>
    <row r="3" spans="1:23" x14ac:dyDescent="0.25">
      <c r="A3" s="371"/>
      <c r="B3" s="371"/>
      <c r="C3" s="371"/>
      <c r="D3" s="371" t="s">
        <v>363</v>
      </c>
      <c r="E3" s="371"/>
      <c r="F3" s="371"/>
      <c r="G3" s="371"/>
      <c r="H3" s="371"/>
      <c r="I3" s="371"/>
      <c r="J3" s="371"/>
      <c r="K3" s="371"/>
      <c r="L3" s="371"/>
      <c r="M3" s="372"/>
      <c r="N3" s="371"/>
      <c r="O3" s="371"/>
      <c r="P3" s="371"/>
      <c r="Q3" s="371"/>
      <c r="R3" s="371"/>
      <c r="S3" s="371"/>
      <c r="T3" s="371"/>
      <c r="U3" s="371"/>
      <c r="V3" s="371"/>
      <c r="W3" s="373"/>
    </row>
    <row r="4" spans="1:23" x14ac:dyDescent="0.25">
      <c r="A4" s="371"/>
      <c r="B4" s="371"/>
      <c r="C4" s="371"/>
      <c r="D4" s="371"/>
      <c r="E4" s="371" t="s">
        <v>360</v>
      </c>
      <c r="F4" s="371"/>
      <c r="G4" s="371"/>
      <c r="H4" s="371"/>
      <c r="I4" s="371"/>
      <c r="J4" s="371"/>
      <c r="K4" s="371"/>
      <c r="L4" s="371"/>
      <c r="M4" s="372"/>
      <c r="N4" s="371"/>
      <c r="O4" s="371"/>
      <c r="P4" s="371"/>
      <c r="Q4" s="371"/>
      <c r="R4" s="371"/>
      <c r="S4" s="371"/>
      <c r="T4" s="371"/>
      <c r="U4" s="371"/>
      <c r="V4" s="371"/>
      <c r="W4" s="373"/>
    </row>
    <row r="5" spans="1:23" x14ac:dyDescent="0.25">
      <c r="A5" s="374"/>
      <c r="B5" s="374"/>
      <c r="C5" s="374"/>
      <c r="D5" s="374"/>
      <c r="E5" s="374"/>
      <c r="F5" s="374"/>
      <c r="G5" s="374"/>
      <c r="H5" s="374"/>
      <c r="I5" s="374"/>
      <c r="J5" s="374"/>
      <c r="K5" s="374" t="s">
        <v>408</v>
      </c>
      <c r="L5" s="374"/>
      <c r="M5" s="375">
        <v>45322</v>
      </c>
      <c r="N5" s="374"/>
      <c r="O5" s="374" t="s">
        <v>525</v>
      </c>
      <c r="P5" s="374"/>
      <c r="Q5" s="374"/>
      <c r="R5" s="374"/>
      <c r="S5" s="374" t="s">
        <v>526</v>
      </c>
      <c r="T5" s="374"/>
      <c r="U5" s="374" t="s">
        <v>360</v>
      </c>
      <c r="V5" s="374"/>
      <c r="W5" s="376">
        <v>19990</v>
      </c>
    </row>
    <row r="6" spans="1:23" x14ac:dyDescent="0.25">
      <c r="A6" s="374"/>
      <c r="B6" s="374"/>
      <c r="C6" s="374"/>
      <c r="D6" s="374"/>
      <c r="E6" s="374"/>
      <c r="F6" s="374"/>
      <c r="G6" s="374"/>
      <c r="H6" s="374"/>
      <c r="I6" s="374"/>
      <c r="J6" s="374"/>
      <c r="K6" s="374" t="s">
        <v>408</v>
      </c>
      <c r="L6" s="374"/>
      <c r="M6" s="375">
        <v>45322</v>
      </c>
      <c r="N6" s="374"/>
      <c r="O6" s="374" t="s">
        <v>525</v>
      </c>
      <c r="P6" s="374"/>
      <c r="Q6" s="374"/>
      <c r="R6" s="374"/>
      <c r="S6" s="374" t="s">
        <v>527</v>
      </c>
      <c r="T6" s="374"/>
      <c r="U6" s="374" t="s">
        <v>360</v>
      </c>
      <c r="V6" s="374"/>
      <c r="W6" s="376">
        <v>75364</v>
      </c>
    </row>
    <row r="7" spans="1:23" ht="13" thickBot="1" x14ac:dyDescent="0.3">
      <c r="A7" s="374"/>
      <c r="B7" s="374"/>
      <c r="C7" s="374"/>
      <c r="D7" s="374"/>
      <c r="E7" s="374"/>
      <c r="F7" s="374"/>
      <c r="G7" s="374"/>
      <c r="H7" s="374"/>
      <c r="I7" s="374"/>
      <c r="J7" s="374"/>
      <c r="K7" s="374" t="s">
        <v>408</v>
      </c>
      <c r="L7" s="374"/>
      <c r="M7" s="375">
        <v>45322</v>
      </c>
      <c r="N7" s="374"/>
      <c r="O7" s="374" t="s">
        <v>525</v>
      </c>
      <c r="P7" s="374"/>
      <c r="Q7" s="374"/>
      <c r="R7" s="374"/>
      <c r="S7" s="374" t="s">
        <v>528</v>
      </c>
      <c r="T7" s="374"/>
      <c r="U7" s="374" t="s">
        <v>360</v>
      </c>
      <c r="V7" s="374"/>
      <c r="W7" s="376">
        <v>4000</v>
      </c>
    </row>
    <row r="8" spans="1:23" ht="13" thickBot="1" x14ac:dyDescent="0.3">
      <c r="A8" s="374"/>
      <c r="B8" s="374"/>
      <c r="C8" s="374"/>
      <c r="D8" s="374"/>
      <c r="E8" s="374" t="s">
        <v>446</v>
      </c>
      <c r="F8" s="374"/>
      <c r="G8" s="374"/>
      <c r="H8" s="374"/>
      <c r="I8" s="374"/>
      <c r="J8" s="374"/>
      <c r="K8" s="374"/>
      <c r="L8" s="374"/>
      <c r="M8" s="375"/>
      <c r="N8" s="374"/>
      <c r="O8" s="374"/>
      <c r="P8" s="374"/>
      <c r="Q8" s="374"/>
      <c r="R8" s="374"/>
      <c r="S8" s="374"/>
      <c r="T8" s="374"/>
      <c r="U8" s="374"/>
      <c r="V8" s="374"/>
      <c r="W8" s="377">
        <v>99354</v>
      </c>
    </row>
    <row r="9" spans="1:23" x14ac:dyDescent="0.25">
      <c r="A9" s="374"/>
      <c r="B9" s="374"/>
      <c r="C9" s="374"/>
      <c r="D9" s="374" t="s">
        <v>364</v>
      </c>
      <c r="E9" s="374"/>
      <c r="F9" s="374"/>
      <c r="G9" s="374"/>
      <c r="H9" s="374"/>
      <c r="I9" s="374"/>
      <c r="J9" s="374"/>
      <c r="K9" s="374"/>
      <c r="L9" s="374"/>
      <c r="M9" s="375"/>
      <c r="N9" s="374"/>
      <c r="O9" s="374"/>
      <c r="P9" s="374"/>
      <c r="Q9" s="374"/>
      <c r="R9" s="374"/>
      <c r="S9" s="374"/>
      <c r="T9" s="374"/>
      <c r="U9" s="374"/>
      <c r="V9" s="374"/>
      <c r="W9" s="376">
        <v>99354</v>
      </c>
    </row>
    <row r="10" spans="1:23" x14ac:dyDescent="0.25">
      <c r="A10" s="371"/>
      <c r="B10" s="371"/>
      <c r="C10" s="371"/>
      <c r="D10" s="371" t="s">
        <v>365</v>
      </c>
      <c r="E10" s="371"/>
      <c r="F10" s="371"/>
      <c r="G10" s="371"/>
      <c r="H10" s="371"/>
      <c r="I10" s="371"/>
      <c r="J10" s="371"/>
      <c r="K10" s="371"/>
      <c r="L10" s="371"/>
      <c r="M10" s="372"/>
      <c r="N10" s="371"/>
      <c r="O10" s="371"/>
      <c r="P10" s="371"/>
      <c r="Q10" s="371"/>
      <c r="R10" s="371"/>
      <c r="S10" s="371"/>
      <c r="T10" s="371"/>
      <c r="U10" s="371"/>
      <c r="V10" s="371"/>
      <c r="W10" s="373"/>
    </row>
    <row r="11" spans="1:23" x14ac:dyDescent="0.25">
      <c r="A11" s="371"/>
      <c r="B11" s="371"/>
      <c r="C11" s="371"/>
      <c r="D11" s="371"/>
      <c r="E11" s="371" t="s">
        <v>366</v>
      </c>
      <c r="F11" s="371"/>
      <c r="G11" s="371"/>
      <c r="H11" s="371"/>
      <c r="I11" s="371"/>
      <c r="J11" s="371"/>
      <c r="K11" s="371"/>
      <c r="L11" s="371"/>
      <c r="M11" s="372"/>
      <c r="N11" s="371"/>
      <c r="O11" s="371"/>
      <c r="P11" s="371"/>
      <c r="Q11" s="371"/>
      <c r="R11" s="371"/>
      <c r="S11" s="371"/>
      <c r="T11" s="371"/>
      <c r="U11" s="371"/>
      <c r="V11" s="371"/>
      <c r="W11" s="373"/>
    </row>
    <row r="12" spans="1:23" x14ac:dyDescent="0.25">
      <c r="A12" s="371"/>
      <c r="B12" s="371"/>
      <c r="C12" s="371"/>
      <c r="D12" s="371"/>
      <c r="E12" s="371"/>
      <c r="F12" s="371" t="s">
        <v>367</v>
      </c>
      <c r="G12" s="371"/>
      <c r="H12" s="371"/>
      <c r="I12" s="371"/>
      <c r="J12" s="371"/>
      <c r="K12" s="371"/>
      <c r="L12" s="371"/>
      <c r="M12" s="372"/>
      <c r="N12" s="371"/>
      <c r="O12" s="371"/>
      <c r="P12" s="371"/>
      <c r="Q12" s="371"/>
      <c r="R12" s="371"/>
      <c r="S12" s="371"/>
      <c r="T12" s="371"/>
      <c r="U12" s="371"/>
      <c r="V12" s="371"/>
      <c r="W12" s="373"/>
    </row>
    <row r="13" spans="1:23" x14ac:dyDescent="0.25">
      <c r="A13" s="371"/>
      <c r="B13" s="371"/>
      <c r="C13" s="371"/>
      <c r="D13" s="371"/>
      <c r="E13" s="371"/>
      <c r="F13" s="371"/>
      <c r="G13" s="371" t="s">
        <v>529</v>
      </c>
      <c r="H13" s="371"/>
      <c r="I13" s="371"/>
      <c r="J13" s="371"/>
      <c r="K13" s="371"/>
      <c r="L13" s="371"/>
      <c r="M13" s="372"/>
      <c r="N13" s="371"/>
      <c r="O13" s="371"/>
      <c r="P13" s="371"/>
      <c r="Q13" s="371"/>
      <c r="R13" s="371"/>
      <c r="S13" s="371"/>
      <c r="T13" s="371"/>
      <c r="U13" s="371"/>
      <c r="V13" s="371"/>
      <c r="W13" s="373"/>
    </row>
    <row r="14" spans="1:23" x14ac:dyDescent="0.25">
      <c r="A14" s="371"/>
      <c r="B14" s="371"/>
      <c r="C14" s="371"/>
      <c r="D14" s="371"/>
      <c r="E14" s="371"/>
      <c r="F14" s="371"/>
      <c r="G14" s="371"/>
      <c r="H14" s="371" t="s">
        <v>530</v>
      </c>
      <c r="I14" s="371"/>
      <c r="J14" s="371"/>
      <c r="K14" s="371"/>
      <c r="L14" s="371"/>
      <c r="M14" s="372"/>
      <c r="N14" s="371"/>
      <c r="O14" s="371"/>
      <c r="P14" s="371"/>
      <c r="Q14" s="371"/>
      <c r="R14" s="371"/>
      <c r="S14" s="371"/>
      <c r="T14" s="371"/>
      <c r="U14" s="371"/>
      <c r="V14" s="371"/>
      <c r="W14" s="373"/>
    </row>
    <row r="15" spans="1:23" ht="15" thickBot="1" x14ac:dyDescent="0.4">
      <c r="A15" s="370"/>
      <c r="B15" s="370"/>
      <c r="C15" s="370"/>
      <c r="D15" s="370"/>
      <c r="E15" s="370"/>
      <c r="F15" s="370"/>
      <c r="G15" s="370"/>
      <c r="H15" s="370"/>
      <c r="I15" s="374"/>
      <c r="J15" s="374"/>
      <c r="K15" s="374" t="s">
        <v>408</v>
      </c>
      <c r="L15" s="374"/>
      <c r="M15" s="375">
        <v>45322</v>
      </c>
      <c r="N15" s="374"/>
      <c r="O15" s="374" t="s">
        <v>525</v>
      </c>
      <c r="P15" s="374"/>
      <c r="Q15" s="374"/>
      <c r="R15" s="374"/>
      <c r="S15" s="374" t="s">
        <v>528</v>
      </c>
      <c r="T15" s="374"/>
      <c r="U15" s="374" t="s">
        <v>360</v>
      </c>
      <c r="V15" s="374"/>
      <c r="W15" s="383">
        <v>4000</v>
      </c>
    </row>
    <row r="16" spans="1:23" ht="13" thickBot="1" x14ac:dyDescent="0.3">
      <c r="A16" s="374"/>
      <c r="B16" s="374"/>
      <c r="C16" s="374"/>
      <c r="D16" s="374"/>
      <c r="E16" s="374"/>
      <c r="F16" s="374"/>
      <c r="G16" s="374"/>
      <c r="H16" s="374" t="s">
        <v>531</v>
      </c>
      <c r="I16" s="374"/>
      <c r="J16" s="374"/>
      <c r="K16" s="374"/>
      <c r="L16" s="374"/>
      <c r="M16" s="375"/>
      <c r="N16" s="374"/>
      <c r="O16" s="374"/>
      <c r="P16" s="374"/>
      <c r="Q16" s="374"/>
      <c r="R16" s="374"/>
      <c r="S16" s="374"/>
      <c r="T16" s="374"/>
      <c r="U16" s="374"/>
      <c r="V16" s="374"/>
      <c r="W16" s="388">
        <v>4000</v>
      </c>
    </row>
    <row r="17" spans="1:24" ht="13" thickBot="1" x14ac:dyDescent="0.3">
      <c r="A17" s="374"/>
      <c r="B17" s="374"/>
      <c r="C17" s="374"/>
      <c r="D17" s="374"/>
      <c r="E17" s="374"/>
      <c r="F17" s="374"/>
      <c r="G17" s="374" t="s">
        <v>532</v>
      </c>
      <c r="H17" s="374"/>
      <c r="I17" s="374"/>
      <c r="J17" s="374"/>
      <c r="K17" s="374"/>
      <c r="L17" s="374"/>
      <c r="M17" s="375"/>
      <c r="N17" s="374"/>
      <c r="O17" s="374"/>
      <c r="P17" s="374"/>
      <c r="Q17" s="374"/>
      <c r="R17" s="374"/>
      <c r="S17" s="374"/>
      <c r="T17" s="374"/>
      <c r="U17" s="374"/>
      <c r="V17" s="374"/>
      <c r="W17" s="387">
        <v>4000</v>
      </c>
    </row>
    <row r="18" spans="1:24" x14ac:dyDescent="0.25">
      <c r="A18" s="374"/>
      <c r="B18" s="374"/>
      <c r="C18" s="374"/>
      <c r="D18" s="374"/>
      <c r="E18" s="374"/>
      <c r="F18" s="374" t="s">
        <v>371</v>
      </c>
      <c r="G18" s="374"/>
      <c r="H18" s="374"/>
      <c r="I18" s="374"/>
      <c r="J18" s="374"/>
      <c r="K18" s="374"/>
      <c r="L18" s="374"/>
      <c r="M18" s="375"/>
      <c r="N18" s="374"/>
      <c r="O18" s="374"/>
      <c r="P18" s="374"/>
      <c r="Q18" s="374"/>
      <c r="R18" s="374"/>
      <c r="S18" s="374"/>
      <c r="T18" s="374"/>
      <c r="U18" s="374"/>
      <c r="V18" s="374"/>
      <c r="W18" s="383">
        <v>4000</v>
      </c>
    </row>
    <row r="19" spans="1:24" x14ac:dyDescent="0.25">
      <c r="A19" s="371"/>
      <c r="B19" s="371"/>
      <c r="C19" s="371"/>
      <c r="D19" s="371"/>
      <c r="E19" s="371"/>
      <c r="F19" s="371" t="s">
        <v>372</v>
      </c>
      <c r="G19" s="371"/>
      <c r="H19" s="371"/>
      <c r="I19" s="371"/>
      <c r="J19" s="371"/>
      <c r="K19" s="371"/>
      <c r="L19" s="371"/>
      <c r="M19" s="372"/>
      <c r="N19" s="371"/>
      <c r="O19" s="371"/>
      <c r="P19" s="371"/>
      <c r="Q19" s="371"/>
      <c r="R19" s="371"/>
      <c r="S19" s="371"/>
      <c r="T19" s="371"/>
      <c r="U19" s="371"/>
      <c r="V19" s="371"/>
      <c r="W19" s="373"/>
    </row>
    <row r="20" spans="1:24" x14ac:dyDescent="0.25">
      <c r="A20" s="371"/>
      <c r="B20" s="371"/>
      <c r="C20" s="371"/>
      <c r="D20" s="371"/>
      <c r="E20" s="371"/>
      <c r="F20" s="371"/>
      <c r="G20" s="371" t="s">
        <v>373</v>
      </c>
      <c r="H20" s="371"/>
      <c r="I20" s="371"/>
      <c r="J20" s="371"/>
      <c r="K20" s="371"/>
      <c r="L20" s="371"/>
      <c r="M20" s="372"/>
      <c r="N20" s="371"/>
      <c r="O20" s="371"/>
      <c r="P20" s="371"/>
      <c r="Q20" s="371"/>
      <c r="R20" s="371"/>
      <c r="S20" s="371"/>
      <c r="T20" s="371"/>
      <c r="U20" s="371"/>
      <c r="V20" s="371"/>
      <c r="W20" s="373"/>
    </row>
    <row r="21" spans="1:24" x14ac:dyDescent="0.25">
      <c r="A21" s="371"/>
      <c r="B21" s="371"/>
      <c r="C21" s="371"/>
      <c r="D21" s="371"/>
      <c r="E21" s="371"/>
      <c r="F21" s="371"/>
      <c r="G21" s="371"/>
      <c r="H21" s="371" t="s">
        <v>376</v>
      </c>
      <c r="I21" s="371"/>
      <c r="J21" s="371"/>
      <c r="K21" s="371"/>
      <c r="L21" s="371"/>
      <c r="M21" s="372"/>
      <c r="N21" s="371"/>
      <c r="O21" s="371"/>
      <c r="P21" s="371"/>
      <c r="Q21" s="371"/>
      <c r="R21" s="371"/>
      <c r="S21" s="371"/>
      <c r="T21" s="371"/>
      <c r="U21" s="371"/>
      <c r="V21" s="371"/>
      <c r="W21" s="373"/>
    </row>
    <row r="22" spans="1:24" ht="15" thickBot="1" x14ac:dyDescent="0.4">
      <c r="A22" s="370"/>
      <c r="B22" s="370"/>
      <c r="C22" s="370"/>
      <c r="D22" s="370"/>
      <c r="E22" s="370"/>
      <c r="F22" s="370"/>
      <c r="G22" s="370"/>
      <c r="H22" s="370"/>
      <c r="I22" s="374"/>
      <c r="J22" s="374"/>
      <c r="K22" s="374" t="s">
        <v>408</v>
      </c>
      <c r="L22" s="374"/>
      <c r="M22" s="375">
        <v>45322</v>
      </c>
      <c r="N22" s="374"/>
      <c r="O22" s="374" t="s">
        <v>525</v>
      </c>
      <c r="P22" s="374"/>
      <c r="Q22" s="374"/>
      <c r="R22" s="374"/>
      <c r="S22" s="374" t="s">
        <v>533</v>
      </c>
      <c r="T22" s="374"/>
      <c r="U22" s="374" t="s">
        <v>360</v>
      </c>
      <c r="V22" s="374"/>
      <c r="W22" s="383">
        <v>18715</v>
      </c>
    </row>
    <row r="23" spans="1:24" ht="13" thickBot="1" x14ac:dyDescent="0.3">
      <c r="A23" s="374"/>
      <c r="B23" s="374"/>
      <c r="C23" s="374"/>
      <c r="D23" s="374"/>
      <c r="E23" s="374"/>
      <c r="F23" s="374"/>
      <c r="G23" s="374"/>
      <c r="H23" s="374" t="s">
        <v>472</v>
      </c>
      <c r="I23" s="374"/>
      <c r="J23" s="374"/>
      <c r="K23" s="374"/>
      <c r="L23" s="374"/>
      <c r="M23" s="375"/>
      <c r="N23" s="374"/>
      <c r="O23" s="374"/>
      <c r="P23" s="374"/>
      <c r="Q23" s="374"/>
      <c r="R23" s="374"/>
      <c r="S23" s="374"/>
      <c r="T23" s="374"/>
      <c r="U23" s="374"/>
      <c r="V23" s="374"/>
      <c r="W23" s="387">
        <v>18715</v>
      </c>
    </row>
    <row r="24" spans="1:24" x14ac:dyDescent="0.25">
      <c r="A24" s="374"/>
      <c r="B24" s="374"/>
      <c r="C24" s="374"/>
      <c r="D24" s="374"/>
      <c r="E24" s="374"/>
      <c r="F24" s="374"/>
      <c r="G24" s="374" t="s">
        <v>377</v>
      </c>
      <c r="H24" s="374"/>
      <c r="I24" s="374"/>
      <c r="J24" s="374"/>
      <c r="K24" s="374"/>
      <c r="L24" s="374"/>
      <c r="M24" s="375"/>
      <c r="N24" s="374"/>
      <c r="O24" s="374"/>
      <c r="P24" s="374"/>
      <c r="Q24" s="374"/>
      <c r="R24" s="374"/>
      <c r="S24" s="374"/>
      <c r="T24" s="374"/>
      <c r="U24" s="374"/>
      <c r="V24" s="374"/>
      <c r="W24" s="383">
        <v>18715</v>
      </c>
    </row>
    <row r="25" spans="1:24" x14ac:dyDescent="0.25">
      <c r="A25" s="371"/>
      <c r="B25" s="371"/>
      <c r="C25" s="371"/>
      <c r="D25" s="371"/>
      <c r="E25" s="371"/>
      <c r="F25" s="371"/>
      <c r="G25" s="371" t="s">
        <v>382</v>
      </c>
      <c r="H25" s="371"/>
      <c r="I25" s="371"/>
      <c r="J25" s="371"/>
      <c r="K25" s="371"/>
      <c r="L25" s="371"/>
      <c r="M25" s="372"/>
      <c r="N25" s="371"/>
      <c r="O25" s="371"/>
      <c r="P25" s="371"/>
      <c r="Q25" s="371"/>
      <c r="R25" s="371"/>
      <c r="S25" s="371"/>
      <c r="T25" s="371"/>
      <c r="U25" s="371"/>
      <c r="V25" s="371"/>
      <c r="W25" s="373"/>
    </row>
    <row r="26" spans="1:24" x14ac:dyDescent="0.25">
      <c r="A26" s="371"/>
      <c r="B26" s="371"/>
      <c r="C26" s="371"/>
      <c r="D26" s="371"/>
      <c r="E26" s="371"/>
      <c r="F26" s="371"/>
      <c r="G26" s="371"/>
      <c r="H26" s="371" t="s">
        <v>383</v>
      </c>
      <c r="I26" s="371"/>
      <c r="J26" s="371"/>
      <c r="K26" s="371"/>
      <c r="L26" s="371"/>
      <c r="M26" s="372"/>
      <c r="N26" s="371"/>
      <c r="O26" s="371"/>
      <c r="P26" s="371"/>
      <c r="Q26" s="371"/>
      <c r="R26" s="371"/>
      <c r="S26" s="371"/>
      <c r="T26" s="371"/>
      <c r="U26" s="371"/>
      <c r="V26" s="371"/>
      <c r="W26" s="373"/>
    </row>
    <row r="27" spans="1:24" x14ac:dyDescent="0.25">
      <c r="A27" s="374"/>
      <c r="B27" s="374"/>
      <c r="C27" s="374"/>
      <c r="D27" s="374"/>
      <c r="E27" s="374"/>
      <c r="F27" s="374"/>
      <c r="G27" s="374"/>
      <c r="H27" s="374"/>
      <c r="I27" s="374"/>
      <c r="J27" s="374"/>
      <c r="K27" s="374" t="s">
        <v>408</v>
      </c>
      <c r="L27" s="374"/>
      <c r="M27" s="375">
        <v>45326</v>
      </c>
      <c r="N27" s="374"/>
      <c r="O27" s="374" t="s">
        <v>409</v>
      </c>
      <c r="P27" s="374"/>
      <c r="Q27" s="374"/>
      <c r="R27" s="374"/>
      <c r="S27" s="374" t="s">
        <v>410</v>
      </c>
      <c r="T27" s="374"/>
      <c r="U27" s="374" t="s">
        <v>360</v>
      </c>
      <c r="V27" s="374"/>
      <c r="W27" s="383">
        <v>350</v>
      </c>
    </row>
    <row r="28" spans="1:24" x14ac:dyDescent="0.25">
      <c r="A28" s="374"/>
      <c r="B28" s="374"/>
      <c r="C28" s="374"/>
      <c r="D28" s="374"/>
      <c r="E28" s="374"/>
      <c r="F28" s="374"/>
      <c r="G28" s="374"/>
      <c r="H28" s="374"/>
      <c r="I28" s="374"/>
      <c r="J28" s="374"/>
      <c r="K28" s="374" t="s">
        <v>408</v>
      </c>
      <c r="L28" s="374"/>
      <c r="M28" s="375">
        <v>45386</v>
      </c>
      <c r="N28" s="374"/>
      <c r="O28" s="374" t="s">
        <v>411</v>
      </c>
      <c r="P28" s="374"/>
      <c r="Q28" s="374"/>
      <c r="R28" s="374"/>
      <c r="S28" s="374" t="s">
        <v>410</v>
      </c>
      <c r="T28" s="374"/>
      <c r="U28" s="374" t="s">
        <v>360</v>
      </c>
      <c r="V28" s="374"/>
      <c r="W28" s="383">
        <v>4661</v>
      </c>
    </row>
    <row r="29" spans="1:24" ht="13" thickBot="1" x14ac:dyDescent="0.3">
      <c r="A29" s="374"/>
      <c r="B29" s="374"/>
      <c r="C29" s="374"/>
      <c r="D29" s="374"/>
      <c r="E29" s="374"/>
      <c r="F29" s="374"/>
      <c r="G29" s="374"/>
      <c r="H29" s="374"/>
      <c r="I29" s="374"/>
      <c r="J29" s="374"/>
      <c r="K29" s="374" t="s">
        <v>408</v>
      </c>
      <c r="L29" s="374"/>
      <c r="M29" s="375">
        <v>45418</v>
      </c>
      <c r="N29" s="374"/>
      <c r="O29" s="374" t="s">
        <v>412</v>
      </c>
      <c r="P29" s="374"/>
      <c r="Q29" s="374"/>
      <c r="R29" s="374"/>
      <c r="S29" s="374" t="s">
        <v>410</v>
      </c>
      <c r="T29" s="374"/>
      <c r="U29" s="374" t="s">
        <v>360</v>
      </c>
      <c r="V29" s="374"/>
      <c r="W29" s="384">
        <v>8275</v>
      </c>
    </row>
    <row r="30" spans="1:24" x14ac:dyDescent="0.25">
      <c r="A30" s="374"/>
      <c r="B30" s="374"/>
      <c r="C30" s="374"/>
      <c r="D30" s="374"/>
      <c r="E30" s="374"/>
      <c r="F30" s="374"/>
      <c r="G30" s="374"/>
      <c r="H30" s="374" t="s">
        <v>413</v>
      </c>
      <c r="I30" s="374"/>
      <c r="J30" s="374"/>
      <c r="K30" s="374"/>
      <c r="L30" s="374"/>
      <c r="M30" s="375"/>
      <c r="N30" s="374"/>
      <c r="O30" s="374"/>
      <c r="P30" s="374"/>
      <c r="Q30" s="374"/>
      <c r="R30" s="374"/>
      <c r="S30" s="374"/>
      <c r="T30" s="374"/>
      <c r="U30" s="374"/>
      <c r="V30" s="374"/>
      <c r="W30" s="383">
        <v>13286</v>
      </c>
    </row>
    <row r="31" spans="1:24" x14ac:dyDescent="0.25">
      <c r="A31" s="371"/>
      <c r="B31" s="371"/>
      <c r="C31" s="371"/>
      <c r="D31" s="371"/>
      <c r="E31" s="371"/>
      <c r="F31" s="371"/>
      <c r="G31" s="371"/>
      <c r="H31" s="371" t="s">
        <v>414</v>
      </c>
      <c r="I31" s="371"/>
      <c r="J31" s="371"/>
      <c r="K31" s="371"/>
      <c r="L31" s="371"/>
      <c r="M31" s="372"/>
      <c r="N31" s="371"/>
      <c r="O31" s="371"/>
      <c r="P31" s="371"/>
      <c r="Q31" s="371"/>
      <c r="R31" s="371"/>
      <c r="S31" s="371"/>
      <c r="T31" s="371"/>
      <c r="U31" s="371"/>
      <c r="V31" s="371"/>
      <c r="W31" s="373"/>
    </row>
    <row r="32" spans="1:24" x14ac:dyDescent="0.25">
      <c r="A32" s="374"/>
      <c r="B32" s="374"/>
      <c r="C32" s="374"/>
      <c r="D32" s="374"/>
      <c r="E32" s="374"/>
      <c r="F32" s="374"/>
      <c r="G32" s="374"/>
      <c r="H32" s="374"/>
      <c r="I32" s="374"/>
      <c r="J32" s="374"/>
      <c r="K32" s="374" t="s">
        <v>408</v>
      </c>
      <c r="L32" s="374"/>
      <c r="M32" s="375">
        <v>45322</v>
      </c>
      <c r="N32" s="374"/>
      <c r="O32" s="374" t="s">
        <v>525</v>
      </c>
      <c r="P32" s="374"/>
      <c r="Q32" s="374"/>
      <c r="R32" s="374"/>
      <c r="S32" s="374" t="s">
        <v>527</v>
      </c>
      <c r="T32" s="374"/>
      <c r="U32" s="374" t="s">
        <v>360</v>
      </c>
      <c r="V32" s="374"/>
      <c r="W32" s="383">
        <v>11482</v>
      </c>
      <c r="X32" s="399"/>
    </row>
    <row r="33" spans="1:23" x14ac:dyDescent="0.25">
      <c r="A33" s="374"/>
      <c r="B33" s="374"/>
      <c r="C33" s="374"/>
      <c r="D33" s="374"/>
      <c r="E33" s="374"/>
      <c r="F33" s="374"/>
      <c r="G33" s="374"/>
      <c r="H33" s="374"/>
      <c r="I33" s="374"/>
      <c r="J33" s="374"/>
      <c r="K33" s="374" t="s">
        <v>408</v>
      </c>
      <c r="L33" s="374"/>
      <c r="M33" s="375">
        <v>45386</v>
      </c>
      <c r="N33" s="374"/>
      <c r="O33" s="374" t="s">
        <v>415</v>
      </c>
      <c r="P33" s="374"/>
      <c r="Q33" s="374"/>
      <c r="R33" s="374"/>
      <c r="S33" s="374" t="s">
        <v>416</v>
      </c>
      <c r="T33" s="374"/>
      <c r="U33" s="374" t="s">
        <v>360</v>
      </c>
      <c r="V33" s="374"/>
      <c r="W33" s="383">
        <v>331</v>
      </c>
    </row>
    <row r="34" spans="1:23" ht="13" thickBot="1" x14ac:dyDescent="0.3">
      <c r="A34" s="374"/>
      <c r="B34" s="374"/>
      <c r="C34" s="374"/>
      <c r="D34" s="374"/>
      <c r="E34" s="374"/>
      <c r="F34" s="374"/>
      <c r="G34" s="374"/>
      <c r="H34" s="374"/>
      <c r="I34" s="374"/>
      <c r="J34" s="374"/>
      <c r="K34" s="374" t="s">
        <v>408</v>
      </c>
      <c r="L34" s="374"/>
      <c r="M34" s="375">
        <v>45418</v>
      </c>
      <c r="N34" s="374"/>
      <c r="O34" s="374" t="s">
        <v>417</v>
      </c>
      <c r="P34" s="374"/>
      <c r="Q34" s="374"/>
      <c r="R34" s="374"/>
      <c r="S34" s="374" t="s">
        <v>416</v>
      </c>
      <c r="T34" s="374"/>
      <c r="U34" s="374" t="s">
        <v>360</v>
      </c>
      <c r="V34" s="374"/>
      <c r="W34" s="383">
        <v>725</v>
      </c>
    </row>
    <row r="35" spans="1:23" ht="13" thickBot="1" x14ac:dyDescent="0.3">
      <c r="A35" s="374"/>
      <c r="B35" s="374"/>
      <c r="C35" s="374"/>
      <c r="D35" s="374"/>
      <c r="E35" s="374"/>
      <c r="F35" s="374"/>
      <c r="G35" s="374"/>
      <c r="H35" s="374" t="s">
        <v>418</v>
      </c>
      <c r="I35" s="374"/>
      <c r="J35" s="374"/>
      <c r="K35" s="374"/>
      <c r="L35" s="374"/>
      <c r="M35" s="375"/>
      <c r="N35" s="374"/>
      <c r="O35" s="374"/>
      <c r="P35" s="374"/>
      <c r="Q35" s="374"/>
      <c r="R35" s="374"/>
      <c r="S35" s="374"/>
      <c r="T35" s="374"/>
      <c r="U35" s="374"/>
      <c r="V35" s="374"/>
      <c r="W35" s="387">
        <v>12538</v>
      </c>
    </row>
    <row r="36" spans="1:23" x14ac:dyDescent="0.25">
      <c r="A36" s="374"/>
      <c r="B36" s="374"/>
      <c r="C36" s="374"/>
      <c r="D36" s="374"/>
      <c r="E36" s="374"/>
      <c r="F36" s="374"/>
      <c r="G36" s="374" t="s">
        <v>386</v>
      </c>
      <c r="H36" s="374"/>
      <c r="I36" s="374"/>
      <c r="J36" s="374"/>
      <c r="K36" s="374"/>
      <c r="L36" s="374"/>
      <c r="M36" s="375"/>
      <c r="N36" s="374"/>
      <c r="O36" s="374"/>
      <c r="P36" s="374"/>
      <c r="Q36" s="374"/>
      <c r="R36" s="374"/>
      <c r="S36" s="374"/>
      <c r="T36" s="374"/>
      <c r="U36" s="374"/>
      <c r="V36" s="374"/>
      <c r="W36" s="376">
        <v>25824</v>
      </c>
    </row>
    <row r="37" spans="1:23" x14ac:dyDescent="0.25">
      <c r="A37" s="371"/>
      <c r="B37" s="371"/>
      <c r="C37" s="371"/>
      <c r="D37" s="371"/>
      <c r="E37" s="371"/>
      <c r="F37" s="371"/>
      <c r="G37" s="371" t="s">
        <v>534</v>
      </c>
      <c r="H37" s="371"/>
      <c r="I37" s="371"/>
      <c r="J37" s="371"/>
      <c r="K37" s="371"/>
      <c r="L37" s="371"/>
      <c r="M37" s="372"/>
      <c r="N37" s="371"/>
      <c r="O37" s="371"/>
      <c r="P37" s="371"/>
      <c r="Q37" s="371"/>
      <c r="R37" s="371"/>
      <c r="S37" s="371"/>
      <c r="T37" s="371"/>
      <c r="U37" s="371"/>
      <c r="V37" s="371"/>
      <c r="W37" s="373"/>
    </row>
    <row r="38" spans="1:23" x14ac:dyDescent="0.25">
      <c r="A38" s="371"/>
      <c r="B38" s="371"/>
      <c r="C38" s="371"/>
      <c r="D38" s="371"/>
      <c r="E38" s="371"/>
      <c r="F38" s="371"/>
      <c r="G38" s="371"/>
      <c r="H38" s="371" t="s">
        <v>535</v>
      </c>
      <c r="I38" s="371"/>
      <c r="J38" s="371"/>
      <c r="K38" s="371"/>
      <c r="L38" s="371"/>
      <c r="M38" s="372"/>
      <c r="N38" s="371"/>
      <c r="O38" s="371"/>
      <c r="P38" s="371"/>
      <c r="Q38" s="371"/>
      <c r="R38" s="371"/>
      <c r="S38" s="371"/>
      <c r="T38" s="371"/>
      <c r="U38" s="371"/>
      <c r="V38" s="371"/>
      <c r="W38" s="373"/>
    </row>
    <row r="39" spans="1:23" ht="15" thickBot="1" x14ac:dyDescent="0.4">
      <c r="A39" s="370"/>
      <c r="B39" s="370"/>
      <c r="C39" s="370"/>
      <c r="D39" s="370"/>
      <c r="E39" s="370"/>
      <c r="F39" s="370"/>
      <c r="G39" s="370"/>
      <c r="H39" s="370"/>
      <c r="I39" s="374"/>
      <c r="J39" s="374"/>
      <c r="K39" s="374" t="s">
        <v>408</v>
      </c>
      <c r="L39" s="374"/>
      <c r="M39" s="375">
        <v>45322</v>
      </c>
      <c r="N39" s="374"/>
      <c r="O39" s="374" t="s">
        <v>525</v>
      </c>
      <c r="P39" s="374"/>
      <c r="Q39" s="374"/>
      <c r="R39" s="374"/>
      <c r="S39" s="374" t="s">
        <v>527</v>
      </c>
      <c r="T39" s="374"/>
      <c r="U39" s="374" t="s">
        <v>360</v>
      </c>
      <c r="V39" s="374"/>
      <c r="W39" s="384">
        <v>15000</v>
      </c>
    </row>
    <row r="40" spans="1:23" x14ac:dyDescent="0.25">
      <c r="A40" s="374"/>
      <c r="B40" s="374"/>
      <c r="C40" s="374"/>
      <c r="D40" s="374"/>
      <c r="E40" s="374"/>
      <c r="F40" s="374"/>
      <c r="G40" s="374"/>
      <c r="H40" s="374" t="s">
        <v>536</v>
      </c>
      <c r="I40" s="374"/>
      <c r="J40" s="374"/>
      <c r="K40" s="374"/>
      <c r="L40" s="374"/>
      <c r="M40" s="375"/>
      <c r="N40" s="374"/>
      <c r="O40" s="374"/>
      <c r="P40" s="374"/>
      <c r="Q40" s="374"/>
      <c r="R40" s="374"/>
      <c r="S40" s="374"/>
      <c r="T40" s="374"/>
      <c r="U40" s="374"/>
      <c r="V40" s="374"/>
      <c r="W40" s="383">
        <v>15000</v>
      </c>
    </row>
    <row r="41" spans="1:23" x14ac:dyDescent="0.25">
      <c r="A41" s="371"/>
      <c r="B41" s="371"/>
      <c r="C41" s="371"/>
      <c r="D41" s="371"/>
      <c r="E41" s="371"/>
      <c r="F41" s="371"/>
      <c r="G41" s="371"/>
      <c r="H41" s="371" t="s">
        <v>537</v>
      </c>
      <c r="I41" s="371"/>
      <c r="J41" s="371"/>
      <c r="K41" s="371"/>
      <c r="L41" s="371"/>
      <c r="M41" s="372"/>
      <c r="N41" s="371"/>
      <c r="O41" s="371"/>
      <c r="P41" s="371"/>
      <c r="Q41" s="371"/>
      <c r="R41" s="371"/>
      <c r="S41" s="371"/>
      <c r="T41" s="371"/>
      <c r="U41" s="371"/>
      <c r="V41" s="371"/>
      <c r="W41" s="389"/>
    </row>
    <row r="42" spans="1:23" ht="15" thickBot="1" x14ac:dyDescent="0.4">
      <c r="A42" s="370"/>
      <c r="B42" s="370"/>
      <c r="C42" s="370"/>
      <c r="D42" s="370"/>
      <c r="E42" s="370"/>
      <c r="F42" s="370"/>
      <c r="G42" s="370"/>
      <c r="H42" s="370"/>
      <c r="I42" s="374"/>
      <c r="J42" s="374"/>
      <c r="K42" s="374" t="s">
        <v>408</v>
      </c>
      <c r="L42" s="374"/>
      <c r="M42" s="375">
        <v>45322</v>
      </c>
      <c r="N42" s="374"/>
      <c r="O42" s="374" t="s">
        <v>525</v>
      </c>
      <c r="P42" s="374"/>
      <c r="Q42" s="374"/>
      <c r="R42" s="374"/>
      <c r="S42" s="374" t="s">
        <v>527</v>
      </c>
      <c r="T42" s="374"/>
      <c r="U42" s="374" t="s">
        <v>360</v>
      </c>
      <c r="V42" s="374"/>
      <c r="W42" s="383">
        <v>1000</v>
      </c>
    </row>
    <row r="43" spans="1:23" ht="13" thickBot="1" x14ac:dyDescent="0.3">
      <c r="A43" s="374"/>
      <c r="B43" s="374"/>
      <c r="C43" s="374"/>
      <c r="D43" s="374"/>
      <c r="E43" s="374"/>
      <c r="F43" s="374"/>
      <c r="G43" s="374"/>
      <c r="H43" s="374" t="s">
        <v>538</v>
      </c>
      <c r="I43" s="374"/>
      <c r="J43" s="374"/>
      <c r="K43" s="374"/>
      <c r="L43" s="374"/>
      <c r="M43" s="375"/>
      <c r="N43" s="374"/>
      <c r="O43" s="374"/>
      <c r="P43" s="374"/>
      <c r="Q43" s="374"/>
      <c r="R43" s="374"/>
      <c r="S43" s="374"/>
      <c r="T43" s="374"/>
      <c r="U43" s="374"/>
      <c r="V43" s="374"/>
      <c r="W43" s="387">
        <v>1000</v>
      </c>
    </row>
    <row r="44" spans="1:23" x14ac:dyDescent="0.25">
      <c r="A44" s="374"/>
      <c r="B44" s="374"/>
      <c r="C44" s="374"/>
      <c r="D44" s="374"/>
      <c r="E44" s="374"/>
      <c r="F44" s="374"/>
      <c r="G44" s="374" t="s">
        <v>539</v>
      </c>
      <c r="H44" s="374"/>
      <c r="I44" s="374"/>
      <c r="J44" s="374"/>
      <c r="K44" s="374"/>
      <c r="L44" s="374"/>
      <c r="M44" s="375"/>
      <c r="N44" s="374"/>
      <c r="O44" s="374"/>
      <c r="P44" s="374"/>
      <c r="Q44" s="374"/>
      <c r="R44" s="374"/>
      <c r="S44" s="374"/>
      <c r="T44" s="374"/>
      <c r="U44" s="374"/>
      <c r="V44" s="374"/>
      <c r="W44" s="383">
        <v>16000</v>
      </c>
    </row>
    <row r="45" spans="1:23" x14ac:dyDescent="0.25">
      <c r="A45" s="371"/>
      <c r="B45" s="371"/>
      <c r="C45" s="371"/>
      <c r="D45" s="371"/>
      <c r="E45" s="371"/>
      <c r="F45" s="371"/>
      <c r="G45" s="371" t="s">
        <v>387</v>
      </c>
      <c r="H45" s="371"/>
      <c r="I45" s="371"/>
      <c r="J45" s="371"/>
      <c r="K45" s="371"/>
      <c r="L45" s="371"/>
      <c r="M45" s="372"/>
      <c r="N45" s="371"/>
      <c r="O45" s="371"/>
      <c r="P45" s="371"/>
      <c r="Q45" s="371"/>
      <c r="R45" s="371"/>
      <c r="S45" s="371"/>
      <c r="T45" s="371"/>
      <c r="U45" s="371"/>
      <c r="V45" s="371"/>
      <c r="W45" s="373"/>
    </row>
    <row r="46" spans="1:23" x14ac:dyDescent="0.25">
      <c r="A46" s="371"/>
      <c r="B46" s="371"/>
      <c r="C46" s="371"/>
      <c r="D46" s="371"/>
      <c r="E46" s="371"/>
      <c r="F46" s="371"/>
      <c r="G46" s="371"/>
      <c r="H46" s="371" t="s">
        <v>388</v>
      </c>
      <c r="I46" s="371"/>
      <c r="J46" s="371"/>
      <c r="K46" s="371"/>
      <c r="L46" s="371"/>
      <c r="M46" s="372"/>
      <c r="N46" s="371"/>
      <c r="O46" s="371"/>
      <c r="P46" s="371"/>
      <c r="Q46" s="371"/>
      <c r="R46" s="371"/>
      <c r="S46" s="371"/>
      <c r="T46" s="371"/>
      <c r="U46" s="371"/>
      <c r="V46" s="371"/>
      <c r="W46" s="373"/>
    </row>
    <row r="47" spans="1:23" ht="15" thickBot="1" x14ac:dyDescent="0.4">
      <c r="A47" s="370"/>
      <c r="B47" s="397" t="s">
        <v>559</v>
      </c>
      <c r="C47" s="370"/>
      <c r="D47" s="370"/>
      <c r="E47" s="370"/>
      <c r="F47" s="370"/>
      <c r="G47" s="370"/>
      <c r="H47" s="370"/>
      <c r="I47" s="374"/>
      <c r="J47" s="374"/>
      <c r="K47" s="374" t="s">
        <v>408</v>
      </c>
      <c r="L47" s="374"/>
      <c r="M47" s="375">
        <v>45322</v>
      </c>
      <c r="N47" s="374"/>
      <c r="O47" s="374" t="s">
        <v>525</v>
      </c>
      <c r="P47" s="374"/>
      <c r="Q47" s="374"/>
      <c r="R47" s="374"/>
      <c r="S47" s="374" t="s">
        <v>540</v>
      </c>
      <c r="T47" s="374"/>
      <c r="U47" s="374" t="s">
        <v>360</v>
      </c>
      <c r="V47" s="374"/>
      <c r="W47" s="383">
        <v>560</v>
      </c>
    </row>
    <row r="48" spans="1:23" ht="13" thickBot="1" x14ac:dyDescent="0.3">
      <c r="A48" s="374"/>
      <c r="B48" s="374"/>
      <c r="C48" s="374"/>
      <c r="D48" s="374"/>
      <c r="E48" s="374"/>
      <c r="F48" s="374"/>
      <c r="G48" s="374"/>
      <c r="H48" s="374" t="s">
        <v>494</v>
      </c>
      <c r="I48" s="374"/>
      <c r="J48" s="374"/>
      <c r="K48" s="374"/>
      <c r="L48" s="374"/>
      <c r="M48" s="375"/>
      <c r="N48" s="374"/>
      <c r="O48" s="374"/>
      <c r="P48" s="374"/>
      <c r="Q48" s="374"/>
      <c r="R48" s="374"/>
      <c r="S48" s="374"/>
      <c r="T48" s="374"/>
      <c r="U48" s="374"/>
      <c r="V48" s="374"/>
      <c r="W48" s="387">
        <v>560</v>
      </c>
    </row>
    <row r="49" spans="1:23" x14ac:dyDescent="0.25">
      <c r="A49" s="374"/>
      <c r="B49" s="374"/>
      <c r="C49" s="374"/>
      <c r="D49" s="374"/>
      <c r="E49" s="374"/>
      <c r="F49" s="374"/>
      <c r="G49" s="374" t="s">
        <v>389</v>
      </c>
      <c r="H49" s="374"/>
      <c r="I49" s="374"/>
      <c r="J49" s="374"/>
      <c r="K49" s="374"/>
      <c r="L49" s="374"/>
      <c r="M49" s="375"/>
      <c r="N49" s="374"/>
      <c r="O49" s="374"/>
      <c r="P49" s="374"/>
      <c r="Q49" s="374"/>
      <c r="R49" s="374"/>
      <c r="S49" s="374"/>
      <c r="T49" s="374"/>
      <c r="U49" s="374"/>
      <c r="V49" s="374"/>
      <c r="W49" s="383">
        <v>560</v>
      </c>
    </row>
    <row r="50" spans="1:23" x14ac:dyDescent="0.25">
      <c r="A50" s="371"/>
      <c r="B50" s="371"/>
      <c r="C50" s="371"/>
      <c r="D50" s="371"/>
      <c r="E50" s="371"/>
      <c r="F50" s="371"/>
      <c r="G50" s="371" t="s">
        <v>541</v>
      </c>
      <c r="H50" s="371"/>
      <c r="I50" s="371"/>
      <c r="J50" s="371"/>
      <c r="K50" s="371"/>
      <c r="L50" s="371"/>
      <c r="M50" s="372"/>
      <c r="N50" s="371"/>
      <c r="O50" s="371"/>
      <c r="P50" s="371"/>
      <c r="Q50" s="371"/>
      <c r="R50" s="371"/>
      <c r="S50" s="371"/>
      <c r="T50" s="371"/>
      <c r="U50" s="371"/>
      <c r="V50" s="371"/>
      <c r="W50" s="373"/>
    </row>
    <row r="51" spans="1:23" x14ac:dyDescent="0.25">
      <c r="A51" s="371"/>
      <c r="B51" s="371"/>
      <c r="C51" s="371"/>
      <c r="D51" s="371"/>
      <c r="E51" s="371"/>
      <c r="F51" s="371"/>
      <c r="G51" s="371"/>
      <c r="H51" s="371" t="s">
        <v>542</v>
      </c>
      <c r="I51" s="371"/>
      <c r="J51" s="371"/>
      <c r="K51" s="371"/>
      <c r="L51" s="371"/>
      <c r="M51" s="372"/>
      <c r="N51" s="371"/>
      <c r="O51" s="371"/>
      <c r="P51" s="371"/>
      <c r="Q51" s="371"/>
      <c r="R51" s="371"/>
      <c r="S51" s="371"/>
      <c r="T51" s="371"/>
      <c r="U51" s="371"/>
      <c r="V51" s="371"/>
      <c r="W51" s="373"/>
    </row>
    <row r="52" spans="1:23" ht="15" thickBot="1" x14ac:dyDescent="0.4">
      <c r="A52" s="370"/>
      <c r="B52" s="370"/>
      <c r="C52" s="370"/>
      <c r="D52" s="370"/>
      <c r="E52" s="370"/>
      <c r="F52" s="370"/>
      <c r="G52" s="370"/>
      <c r="H52" s="370"/>
      <c r="I52" s="374"/>
      <c r="J52" s="374"/>
      <c r="K52" s="374" t="s">
        <v>408</v>
      </c>
      <c r="L52" s="374"/>
      <c r="M52" s="375">
        <v>45322</v>
      </c>
      <c r="N52" s="374"/>
      <c r="O52" s="374" t="s">
        <v>525</v>
      </c>
      <c r="P52" s="374"/>
      <c r="Q52" s="374"/>
      <c r="R52" s="374"/>
      <c r="S52" s="374" t="s">
        <v>527</v>
      </c>
      <c r="T52" s="374"/>
      <c r="U52" s="374" t="s">
        <v>360</v>
      </c>
      <c r="V52" s="374"/>
      <c r="W52" s="383">
        <v>34757</v>
      </c>
    </row>
    <row r="53" spans="1:23" ht="13" thickBot="1" x14ac:dyDescent="0.3">
      <c r="A53" s="374"/>
      <c r="B53" s="374"/>
      <c r="C53" s="374"/>
      <c r="D53" s="374"/>
      <c r="E53" s="374"/>
      <c r="F53" s="374"/>
      <c r="G53" s="374"/>
      <c r="H53" s="374" t="s">
        <v>543</v>
      </c>
      <c r="I53" s="374"/>
      <c r="J53" s="374"/>
      <c r="K53" s="374"/>
      <c r="L53" s="374"/>
      <c r="M53" s="375"/>
      <c r="N53" s="374"/>
      <c r="O53" s="374"/>
      <c r="P53" s="374"/>
      <c r="Q53" s="374"/>
      <c r="R53" s="374"/>
      <c r="S53" s="374"/>
      <c r="T53" s="374"/>
      <c r="U53" s="374"/>
      <c r="V53" s="374"/>
      <c r="W53" s="388">
        <v>34757</v>
      </c>
    </row>
    <row r="54" spans="1:23" ht="13" thickBot="1" x14ac:dyDescent="0.3">
      <c r="A54" s="374"/>
      <c r="B54" s="374"/>
      <c r="C54" s="374"/>
      <c r="D54" s="374"/>
      <c r="E54" s="374"/>
      <c r="F54" s="374"/>
      <c r="G54" s="374" t="s">
        <v>544</v>
      </c>
      <c r="H54" s="374"/>
      <c r="I54" s="374"/>
      <c r="J54" s="374"/>
      <c r="K54" s="374"/>
      <c r="L54" s="374"/>
      <c r="M54" s="375"/>
      <c r="N54" s="374"/>
      <c r="O54" s="374"/>
      <c r="P54" s="374"/>
      <c r="Q54" s="374"/>
      <c r="R54" s="374"/>
      <c r="S54" s="374"/>
      <c r="T54" s="374"/>
      <c r="U54" s="374"/>
      <c r="V54" s="374"/>
      <c r="W54" s="387">
        <v>34757</v>
      </c>
    </row>
    <row r="55" spans="1:23" x14ac:dyDescent="0.25">
      <c r="A55" s="374"/>
      <c r="B55" s="374"/>
      <c r="C55" s="374"/>
      <c r="D55" s="374"/>
      <c r="E55" s="374"/>
      <c r="F55" s="374" t="s">
        <v>390</v>
      </c>
      <c r="G55" s="374"/>
      <c r="H55" s="374"/>
      <c r="I55" s="374"/>
      <c r="J55" s="374"/>
      <c r="K55" s="374"/>
      <c r="L55" s="374"/>
      <c r="M55" s="375"/>
      <c r="N55" s="374"/>
      <c r="O55" s="374"/>
      <c r="P55" s="374"/>
      <c r="Q55" s="374"/>
      <c r="R55" s="374"/>
      <c r="S55" s="374"/>
      <c r="T55" s="374"/>
      <c r="U55" s="374"/>
      <c r="V55" s="374"/>
      <c r="W55" s="376">
        <v>95856</v>
      </c>
    </row>
    <row r="56" spans="1:23" x14ac:dyDescent="0.25">
      <c r="A56" s="371"/>
      <c r="B56" s="371"/>
      <c r="C56" s="371"/>
      <c r="D56" s="371"/>
      <c r="E56" s="371"/>
      <c r="F56" s="371" t="s">
        <v>545</v>
      </c>
      <c r="G56" s="371"/>
      <c r="H56" s="371"/>
      <c r="I56" s="371"/>
      <c r="J56" s="371"/>
      <c r="K56" s="371"/>
      <c r="L56" s="371"/>
      <c r="M56" s="372"/>
      <c r="N56" s="371"/>
      <c r="O56" s="371"/>
      <c r="P56" s="371"/>
      <c r="Q56" s="371"/>
      <c r="R56" s="371"/>
      <c r="S56" s="371"/>
      <c r="T56" s="371"/>
      <c r="U56" s="371"/>
      <c r="V56" s="371"/>
      <c r="W56" s="373"/>
    </row>
    <row r="57" spans="1:23" x14ac:dyDescent="0.25">
      <c r="A57" s="371"/>
      <c r="B57" s="371"/>
      <c r="C57" s="371"/>
      <c r="D57" s="371"/>
      <c r="E57" s="371"/>
      <c r="F57" s="371"/>
      <c r="G57" s="371" t="s">
        <v>546</v>
      </c>
      <c r="H57" s="371"/>
      <c r="I57" s="371"/>
      <c r="J57" s="371"/>
      <c r="K57" s="371"/>
      <c r="L57" s="371"/>
      <c r="M57" s="372"/>
      <c r="N57" s="371"/>
      <c r="O57" s="371"/>
      <c r="P57" s="371"/>
      <c r="Q57" s="371"/>
      <c r="R57" s="371"/>
      <c r="S57" s="371"/>
      <c r="T57" s="371"/>
      <c r="U57" s="371"/>
      <c r="V57" s="371"/>
      <c r="W57" s="373"/>
    </row>
    <row r="58" spans="1:23" x14ac:dyDescent="0.25">
      <c r="A58" s="371"/>
      <c r="B58" s="371"/>
      <c r="C58" s="371"/>
      <c r="D58" s="371"/>
      <c r="E58" s="371"/>
      <c r="F58" s="371"/>
      <c r="G58" s="371"/>
      <c r="H58" s="371" t="s">
        <v>547</v>
      </c>
      <c r="I58" s="371"/>
      <c r="J58" s="371"/>
      <c r="K58" s="371"/>
      <c r="L58" s="371"/>
      <c r="M58" s="372"/>
      <c r="N58" s="371"/>
      <c r="O58" s="371"/>
      <c r="P58" s="371"/>
      <c r="Q58" s="371"/>
      <c r="R58" s="371"/>
      <c r="S58" s="371"/>
      <c r="T58" s="371"/>
      <c r="U58" s="371"/>
      <c r="V58" s="371"/>
      <c r="W58" s="373"/>
    </row>
    <row r="59" spans="1:23" ht="15" thickBot="1" x14ac:dyDescent="0.4">
      <c r="A59" s="370"/>
      <c r="B59" s="370"/>
      <c r="C59" s="370"/>
      <c r="D59" s="370"/>
      <c r="E59" s="370"/>
      <c r="F59" s="370"/>
      <c r="G59" s="370"/>
      <c r="H59" s="370"/>
      <c r="I59" s="374"/>
      <c r="J59" s="374"/>
      <c r="K59" s="374" t="s">
        <v>408</v>
      </c>
      <c r="L59" s="374"/>
      <c r="M59" s="375">
        <v>45322</v>
      </c>
      <c r="N59" s="374"/>
      <c r="O59" s="374" t="s">
        <v>525</v>
      </c>
      <c r="P59" s="374"/>
      <c r="Q59" s="374"/>
      <c r="R59" s="374"/>
      <c r="S59" s="374" t="s">
        <v>527</v>
      </c>
      <c r="T59" s="374"/>
      <c r="U59" s="374" t="s">
        <v>360</v>
      </c>
      <c r="V59" s="374"/>
      <c r="W59" s="384">
        <v>4500</v>
      </c>
    </row>
    <row r="60" spans="1:23" x14ac:dyDescent="0.25">
      <c r="A60" s="374"/>
      <c r="B60" s="374"/>
      <c r="C60" s="374"/>
      <c r="D60" s="374"/>
      <c r="E60" s="374"/>
      <c r="F60" s="374"/>
      <c r="G60" s="374"/>
      <c r="H60" s="374" t="s">
        <v>548</v>
      </c>
      <c r="I60" s="374"/>
      <c r="J60" s="374"/>
      <c r="K60" s="374"/>
      <c r="L60" s="374"/>
      <c r="M60" s="375"/>
      <c r="N60" s="374"/>
      <c r="O60" s="374"/>
      <c r="P60" s="374"/>
      <c r="Q60" s="374"/>
      <c r="R60" s="374"/>
      <c r="S60" s="374"/>
      <c r="T60" s="374"/>
      <c r="U60" s="374"/>
      <c r="V60" s="374"/>
      <c r="W60" s="383">
        <v>4500</v>
      </c>
    </row>
    <row r="61" spans="1:23" x14ac:dyDescent="0.25">
      <c r="A61" s="371"/>
      <c r="B61" s="371"/>
      <c r="C61" s="371"/>
      <c r="D61" s="371"/>
      <c r="E61" s="371"/>
      <c r="F61" s="371"/>
      <c r="G61" s="371"/>
      <c r="H61" s="371" t="s">
        <v>549</v>
      </c>
      <c r="I61" s="371"/>
      <c r="J61" s="371"/>
      <c r="K61" s="371"/>
      <c r="L61" s="371"/>
      <c r="M61" s="372"/>
      <c r="N61" s="371"/>
      <c r="O61" s="371"/>
      <c r="P61" s="371"/>
      <c r="Q61" s="371"/>
      <c r="R61" s="371"/>
      <c r="S61" s="371"/>
      <c r="T61" s="371"/>
      <c r="U61" s="371"/>
      <c r="V61" s="371"/>
      <c r="W61" s="389"/>
    </row>
    <row r="62" spans="1:23" ht="15" thickBot="1" x14ac:dyDescent="0.4">
      <c r="A62" s="370"/>
      <c r="B62" s="370"/>
      <c r="C62" s="370"/>
      <c r="D62" s="370"/>
      <c r="E62" s="370"/>
      <c r="F62" s="370"/>
      <c r="G62" s="370"/>
      <c r="H62" s="370"/>
      <c r="I62" s="374"/>
      <c r="J62" s="374"/>
      <c r="K62" s="374" t="s">
        <v>408</v>
      </c>
      <c r="L62" s="374"/>
      <c r="M62" s="375">
        <v>45322</v>
      </c>
      <c r="N62" s="374"/>
      <c r="O62" s="374" t="s">
        <v>525</v>
      </c>
      <c r="P62" s="374"/>
      <c r="Q62" s="374"/>
      <c r="R62" s="374"/>
      <c r="S62" s="374" t="s">
        <v>527</v>
      </c>
      <c r="T62" s="374"/>
      <c r="U62" s="374" t="s">
        <v>360</v>
      </c>
      <c r="V62" s="374"/>
      <c r="W62" s="383">
        <v>3000</v>
      </c>
    </row>
    <row r="63" spans="1:23" ht="13" thickBot="1" x14ac:dyDescent="0.3">
      <c r="A63" s="374"/>
      <c r="B63" s="374"/>
      <c r="C63" s="374"/>
      <c r="D63" s="374"/>
      <c r="E63" s="374"/>
      <c r="F63" s="374"/>
      <c r="G63" s="374"/>
      <c r="H63" s="374" t="s">
        <v>550</v>
      </c>
      <c r="I63" s="374"/>
      <c r="J63" s="374"/>
      <c r="K63" s="374"/>
      <c r="L63" s="374"/>
      <c r="M63" s="375"/>
      <c r="N63" s="374"/>
      <c r="O63" s="374"/>
      <c r="P63" s="374"/>
      <c r="Q63" s="374"/>
      <c r="R63" s="374"/>
      <c r="S63" s="374"/>
      <c r="T63" s="374"/>
      <c r="U63" s="374"/>
      <c r="V63" s="374"/>
      <c r="W63" s="387">
        <v>3000</v>
      </c>
    </row>
    <row r="64" spans="1:23" x14ac:dyDescent="0.25">
      <c r="A64" s="374"/>
      <c r="B64" s="374"/>
      <c r="C64" s="374"/>
      <c r="D64" s="374"/>
      <c r="E64" s="374"/>
      <c r="F64" s="374"/>
      <c r="G64" s="374" t="s">
        <v>551</v>
      </c>
      <c r="H64" s="374"/>
      <c r="I64" s="374"/>
      <c r="J64" s="374"/>
      <c r="K64" s="374"/>
      <c r="L64" s="374"/>
      <c r="M64" s="375"/>
      <c r="N64" s="374"/>
      <c r="O64" s="374"/>
      <c r="P64" s="374"/>
      <c r="Q64" s="374"/>
      <c r="R64" s="374"/>
      <c r="S64" s="374"/>
      <c r="T64" s="374"/>
      <c r="U64" s="374"/>
      <c r="V64" s="374"/>
      <c r="W64" s="383">
        <v>7500</v>
      </c>
    </row>
    <row r="65" spans="1:23" x14ac:dyDescent="0.25">
      <c r="A65" s="371"/>
      <c r="B65" s="371"/>
      <c r="C65" s="371"/>
      <c r="D65" s="371"/>
      <c r="E65" s="371"/>
      <c r="F65" s="371"/>
      <c r="G65" s="371" t="s">
        <v>552</v>
      </c>
      <c r="H65" s="371"/>
      <c r="I65" s="371"/>
      <c r="J65" s="371"/>
      <c r="K65" s="371"/>
      <c r="L65" s="371"/>
      <c r="M65" s="372"/>
      <c r="N65" s="371"/>
      <c r="O65" s="371"/>
      <c r="P65" s="371"/>
      <c r="Q65" s="371"/>
      <c r="R65" s="371"/>
      <c r="S65" s="371"/>
      <c r="T65" s="371"/>
      <c r="U65" s="371"/>
      <c r="V65" s="371"/>
      <c r="W65" s="373"/>
    </row>
    <row r="66" spans="1:23" x14ac:dyDescent="0.25">
      <c r="A66" s="371"/>
      <c r="B66" s="371"/>
      <c r="C66" s="371"/>
      <c r="D66" s="371"/>
      <c r="E66" s="371"/>
      <c r="F66" s="371"/>
      <c r="G66" s="371"/>
      <c r="H66" s="371" t="s">
        <v>553</v>
      </c>
      <c r="I66" s="371"/>
      <c r="J66" s="371"/>
      <c r="K66" s="371"/>
      <c r="L66" s="371"/>
      <c r="M66" s="372"/>
      <c r="N66" s="371"/>
      <c r="O66" s="371"/>
      <c r="P66" s="371"/>
      <c r="Q66" s="371"/>
      <c r="R66" s="371"/>
      <c r="S66" s="371"/>
      <c r="T66" s="371"/>
      <c r="U66" s="371"/>
      <c r="V66" s="371"/>
      <c r="W66" s="373"/>
    </row>
    <row r="67" spans="1:23" ht="15" thickBot="1" x14ac:dyDescent="0.4">
      <c r="A67" s="370"/>
      <c r="B67" s="370"/>
      <c r="C67" s="370"/>
      <c r="D67" s="370"/>
      <c r="E67" s="370"/>
      <c r="F67" s="370"/>
      <c r="G67" s="370"/>
      <c r="H67" s="370"/>
      <c r="I67" s="374"/>
      <c r="J67" s="374"/>
      <c r="K67" s="374" t="s">
        <v>408</v>
      </c>
      <c r="L67" s="374"/>
      <c r="M67" s="375">
        <v>45322</v>
      </c>
      <c r="N67" s="374"/>
      <c r="O67" s="374" t="s">
        <v>525</v>
      </c>
      <c r="P67" s="374"/>
      <c r="Q67" s="374"/>
      <c r="R67" s="374"/>
      <c r="S67" s="374" t="s">
        <v>527</v>
      </c>
      <c r="T67" s="374"/>
      <c r="U67" s="374" t="s">
        <v>360</v>
      </c>
      <c r="V67" s="374"/>
      <c r="W67" s="383">
        <v>625</v>
      </c>
    </row>
    <row r="68" spans="1:23" ht="13" thickBot="1" x14ac:dyDescent="0.3">
      <c r="A68" s="374"/>
      <c r="B68" s="374"/>
      <c r="C68" s="374"/>
      <c r="D68" s="374"/>
      <c r="E68" s="374"/>
      <c r="F68" s="374"/>
      <c r="G68" s="374"/>
      <c r="H68" s="374" t="s">
        <v>554</v>
      </c>
      <c r="I68" s="374"/>
      <c r="J68" s="374"/>
      <c r="K68" s="374"/>
      <c r="L68" s="374"/>
      <c r="M68" s="375"/>
      <c r="N68" s="374"/>
      <c r="O68" s="374"/>
      <c r="P68" s="374"/>
      <c r="Q68" s="374"/>
      <c r="R68" s="374"/>
      <c r="S68" s="374"/>
      <c r="T68" s="374"/>
      <c r="U68" s="374"/>
      <c r="V68" s="374"/>
      <c r="W68" s="388">
        <v>625</v>
      </c>
    </row>
    <row r="69" spans="1:23" ht="13" thickBot="1" x14ac:dyDescent="0.3">
      <c r="A69" s="374"/>
      <c r="B69" s="374"/>
      <c r="C69" s="374"/>
      <c r="D69" s="374"/>
      <c r="E69" s="374"/>
      <c r="F69" s="374"/>
      <c r="G69" s="374" t="s">
        <v>555</v>
      </c>
      <c r="H69" s="374"/>
      <c r="I69" s="374"/>
      <c r="J69" s="374"/>
      <c r="K69" s="374"/>
      <c r="L69" s="374"/>
      <c r="M69" s="375"/>
      <c r="N69" s="374"/>
      <c r="O69" s="374"/>
      <c r="P69" s="374"/>
      <c r="Q69" s="374"/>
      <c r="R69" s="374"/>
      <c r="S69" s="374"/>
      <c r="T69" s="374"/>
      <c r="U69" s="374"/>
      <c r="V69" s="374"/>
      <c r="W69" s="387">
        <v>625</v>
      </c>
    </row>
    <row r="70" spans="1:23" x14ac:dyDescent="0.25">
      <c r="A70" s="374"/>
      <c r="B70" s="374"/>
      <c r="C70" s="374"/>
      <c r="D70" s="374"/>
      <c r="E70" s="374"/>
      <c r="F70" s="374" t="s">
        <v>556</v>
      </c>
      <c r="G70" s="374"/>
      <c r="H70" s="374"/>
      <c r="I70" s="374"/>
      <c r="J70" s="374"/>
      <c r="K70" s="374"/>
      <c r="L70" s="374"/>
      <c r="M70" s="375"/>
      <c r="N70" s="374"/>
      <c r="O70" s="374"/>
      <c r="P70" s="374"/>
      <c r="Q70" s="374"/>
      <c r="R70" s="374"/>
      <c r="S70" s="374"/>
      <c r="T70" s="374"/>
      <c r="U70" s="374"/>
      <c r="V70" s="374"/>
      <c r="W70" s="376">
        <v>8125</v>
      </c>
    </row>
    <row r="71" spans="1:23" x14ac:dyDescent="0.25">
      <c r="A71" s="371"/>
      <c r="B71" s="371"/>
      <c r="C71" s="371"/>
      <c r="D71" s="371"/>
      <c r="E71" s="371"/>
      <c r="F71" s="371" t="s">
        <v>391</v>
      </c>
      <c r="G71" s="371"/>
      <c r="H71" s="371"/>
      <c r="I71" s="371"/>
      <c r="J71" s="371"/>
      <c r="K71" s="371"/>
      <c r="L71" s="371"/>
      <c r="M71" s="372"/>
      <c r="N71" s="371"/>
      <c r="O71" s="371"/>
      <c r="P71" s="371"/>
      <c r="Q71" s="371"/>
      <c r="R71" s="371"/>
      <c r="S71" s="371"/>
      <c r="T71" s="371"/>
      <c r="U71" s="371"/>
      <c r="V71" s="371"/>
      <c r="W71" s="373"/>
    </row>
    <row r="72" spans="1:23" x14ac:dyDescent="0.25">
      <c r="A72" s="371"/>
      <c r="B72" s="371"/>
      <c r="C72" s="371"/>
      <c r="D72" s="371"/>
      <c r="E72" s="371"/>
      <c r="F72" s="371"/>
      <c r="G72" s="371" t="s">
        <v>392</v>
      </c>
      <c r="H72" s="371"/>
      <c r="I72" s="371"/>
      <c r="J72" s="371"/>
      <c r="K72" s="371"/>
      <c r="L72" s="371"/>
      <c r="M72" s="372"/>
      <c r="N72" s="371"/>
      <c r="O72" s="371"/>
      <c r="P72" s="371"/>
      <c r="Q72" s="371"/>
      <c r="R72" s="371"/>
      <c r="S72" s="371"/>
      <c r="T72" s="371"/>
      <c r="U72" s="371"/>
      <c r="V72" s="371"/>
      <c r="W72" s="373"/>
    </row>
    <row r="73" spans="1:23" x14ac:dyDescent="0.25">
      <c r="A73" s="371"/>
      <c r="B73" s="371"/>
      <c r="C73" s="371"/>
      <c r="D73" s="371"/>
      <c r="E73" s="371"/>
      <c r="F73" s="371"/>
      <c r="G73" s="371"/>
      <c r="H73" s="371" t="s">
        <v>393</v>
      </c>
      <c r="I73" s="371"/>
      <c r="J73" s="371"/>
      <c r="K73" s="371"/>
      <c r="L73" s="371"/>
      <c r="M73" s="372"/>
      <c r="N73" s="371"/>
      <c r="O73" s="371"/>
      <c r="P73" s="371"/>
      <c r="Q73" s="371"/>
      <c r="R73" s="371"/>
      <c r="S73" s="371"/>
      <c r="T73" s="371"/>
      <c r="U73" s="371"/>
      <c r="V73" s="371"/>
      <c r="W73" s="373"/>
    </row>
    <row r="74" spans="1:23" ht="15" thickBot="1" x14ac:dyDescent="0.4">
      <c r="A74" s="370"/>
      <c r="B74" s="370"/>
      <c r="C74" s="370"/>
      <c r="D74" s="370"/>
      <c r="E74" s="370"/>
      <c r="F74" s="370"/>
      <c r="G74" s="370"/>
      <c r="H74" s="370"/>
      <c r="I74" s="374"/>
      <c r="J74" s="374"/>
      <c r="K74" s="374" t="s">
        <v>408</v>
      </c>
      <c r="L74" s="374"/>
      <c r="M74" s="375">
        <v>45322</v>
      </c>
      <c r="N74" s="374"/>
      <c r="O74" s="374" t="s">
        <v>525</v>
      </c>
      <c r="P74" s="374"/>
      <c r="Q74" s="374"/>
      <c r="R74" s="374"/>
      <c r="S74" s="374" t="s">
        <v>527</v>
      </c>
      <c r="T74" s="374"/>
      <c r="U74" s="374" t="s">
        <v>360</v>
      </c>
      <c r="V74" s="374"/>
      <c r="W74" s="383">
        <v>5000</v>
      </c>
    </row>
    <row r="75" spans="1:23" ht="13" thickBot="1" x14ac:dyDescent="0.3">
      <c r="A75" s="374"/>
      <c r="B75" s="374"/>
      <c r="C75" s="374"/>
      <c r="D75" s="374"/>
      <c r="E75" s="374"/>
      <c r="F75" s="374"/>
      <c r="G75" s="374"/>
      <c r="H75" s="374" t="s">
        <v>499</v>
      </c>
      <c r="I75" s="374"/>
      <c r="J75" s="374"/>
      <c r="K75" s="374"/>
      <c r="L75" s="374"/>
      <c r="M75" s="375"/>
      <c r="N75" s="374"/>
      <c r="O75" s="374"/>
      <c r="P75" s="374"/>
      <c r="Q75" s="374"/>
      <c r="R75" s="374"/>
      <c r="S75" s="374"/>
      <c r="T75" s="374"/>
      <c r="U75" s="374"/>
      <c r="V75" s="374"/>
      <c r="W75" s="388">
        <v>5000</v>
      </c>
    </row>
    <row r="76" spans="1:23" ht="13" thickBot="1" x14ac:dyDescent="0.3">
      <c r="A76" s="374"/>
      <c r="B76" s="374"/>
      <c r="C76" s="374"/>
      <c r="D76" s="374"/>
      <c r="E76" s="374"/>
      <c r="F76" s="374"/>
      <c r="G76" s="374" t="s">
        <v>394</v>
      </c>
      <c r="H76" s="374"/>
      <c r="I76" s="374"/>
      <c r="J76" s="374"/>
      <c r="K76" s="374"/>
      <c r="L76" s="374"/>
      <c r="M76" s="375"/>
      <c r="N76" s="374"/>
      <c r="O76" s="374"/>
      <c r="P76" s="374"/>
      <c r="Q76" s="374"/>
      <c r="R76" s="374"/>
      <c r="S76" s="374"/>
      <c r="T76" s="374"/>
      <c r="U76" s="374"/>
      <c r="V76" s="374"/>
      <c r="W76" s="387">
        <v>5000</v>
      </c>
    </row>
    <row r="77" spans="1:23" x14ac:dyDescent="0.25">
      <c r="A77" s="374"/>
      <c r="B77" s="374"/>
      <c r="C77" s="374"/>
      <c r="D77" s="374"/>
      <c r="E77" s="374"/>
      <c r="F77" s="374" t="s">
        <v>398</v>
      </c>
      <c r="G77" s="374"/>
      <c r="H77" s="374"/>
      <c r="I77" s="374"/>
      <c r="J77" s="374"/>
      <c r="K77" s="374"/>
      <c r="L77" s="374"/>
      <c r="M77" s="375"/>
      <c r="N77" s="374"/>
      <c r="O77" s="374"/>
      <c r="P77" s="374"/>
      <c r="Q77" s="374"/>
      <c r="R77" s="374"/>
      <c r="S77" s="374"/>
      <c r="T77" s="374"/>
      <c r="U77" s="374"/>
      <c r="V77" s="374"/>
      <c r="W77" s="383">
        <v>5000</v>
      </c>
    </row>
    <row r="78" spans="1:23" x14ac:dyDescent="0.25">
      <c r="A78" s="371"/>
      <c r="B78" s="371"/>
      <c r="C78" s="371"/>
      <c r="D78" s="371"/>
      <c r="E78" s="371"/>
      <c r="F78" s="371" t="s">
        <v>399</v>
      </c>
      <c r="G78" s="371"/>
      <c r="H78" s="371"/>
      <c r="I78" s="371"/>
      <c r="J78" s="371"/>
      <c r="K78" s="371"/>
      <c r="L78" s="371"/>
      <c r="M78" s="372"/>
      <c r="N78" s="371"/>
      <c r="O78" s="371"/>
      <c r="P78" s="371"/>
      <c r="Q78" s="371"/>
      <c r="R78" s="371"/>
      <c r="S78" s="371"/>
      <c r="T78" s="371"/>
      <c r="U78" s="371"/>
      <c r="V78" s="371"/>
      <c r="W78" s="373"/>
    </row>
    <row r="79" spans="1:23" x14ac:dyDescent="0.25">
      <c r="A79" s="371"/>
      <c r="B79" s="371"/>
      <c r="C79" s="371"/>
      <c r="D79" s="371"/>
      <c r="E79" s="371"/>
      <c r="F79" s="371"/>
      <c r="G79" s="371" t="s">
        <v>400</v>
      </c>
      <c r="H79" s="371"/>
      <c r="I79" s="371"/>
      <c r="J79" s="371"/>
      <c r="K79" s="371"/>
      <c r="L79" s="371"/>
      <c r="M79" s="372"/>
      <c r="N79" s="371"/>
      <c r="O79" s="371"/>
      <c r="P79" s="371"/>
      <c r="Q79" s="371"/>
      <c r="R79" s="371"/>
      <c r="S79" s="371"/>
      <c r="T79" s="371"/>
      <c r="U79" s="371"/>
      <c r="V79" s="371"/>
      <c r="W79" s="373"/>
    </row>
    <row r="80" spans="1:23" ht="15" thickBot="1" x14ac:dyDescent="0.4">
      <c r="A80" s="370"/>
      <c r="B80" s="370"/>
      <c r="C80" s="370"/>
      <c r="D80" s="370"/>
      <c r="E80" s="370"/>
      <c r="F80" s="370"/>
      <c r="G80" s="370"/>
      <c r="H80" s="370"/>
      <c r="I80" s="374"/>
      <c r="J80" s="374"/>
      <c r="K80" s="374" t="s">
        <v>419</v>
      </c>
      <c r="L80" s="374"/>
      <c r="M80" s="375">
        <v>45382</v>
      </c>
      <c r="N80" s="374"/>
      <c r="O80" s="374"/>
      <c r="P80" s="374"/>
      <c r="Q80" s="374"/>
      <c r="R80" s="374"/>
      <c r="S80" s="374" t="s">
        <v>420</v>
      </c>
      <c r="T80" s="374"/>
      <c r="U80" s="374" t="s">
        <v>360</v>
      </c>
      <c r="V80" s="374"/>
      <c r="W80" s="384">
        <v>0.73</v>
      </c>
    </row>
    <row r="81" spans="1:23" x14ac:dyDescent="0.25">
      <c r="A81" s="374"/>
      <c r="B81" s="374"/>
      <c r="C81" s="374"/>
      <c r="D81" s="374"/>
      <c r="E81" s="374"/>
      <c r="F81" s="374"/>
      <c r="G81" s="374" t="s">
        <v>421</v>
      </c>
      <c r="H81" s="374"/>
      <c r="I81" s="374"/>
      <c r="J81" s="374"/>
      <c r="K81" s="374"/>
      <c r="L81" s="374"/>
      <c r="M81" s="375"/>
      <c r="N81" s="374"/>
      <c r="O81" s="374"/>
      <c r="P81" s="374"/>
      <c r="Q81" s="374"/>
      <c r="R81" s="374"/>
      <c r="S81" s="374"/>
      <c r="T81" s="374"/>
      <c r="U81" s="374"/>
      <c r="V81" s="374"/>
      <c r="W81" s="383">
        <v>0.73</v>
      </c>
    </row>
    <row r="82" spans="1:23" x14ac:dyDescent="0.25">
      <c r="A82" s="371"/>
      <c r="B82" s="371"/>
      <c r="C82" s="371"/>
      <c r="D82" s="371"/>
      <c r="E82" s="371"/>
      <c r="F82" s="371"/>
      <c r="G82" s="371" t="s">
        <v>401</v>
      </c>
      <c r="H82" s="371"/>
      <c r="I82" s="371"/>
      <c r="J82" s="371"/>
      <c r="K82" s="371"/>
      <c r="L82" s="371"/>
      <c r="M82" s="372"/>
      <c r="N82" s="371"/>
      <c r="O82" s="371"/>
      <c r="P82" s="371"/>
      <c r="Q82" s="371"/>
      <c r="R82" s="371"/>
      <c r="S82" s="371"/>
      <c r="T82" s="371"/>
      <c r="U82" s="371"/>
      <c r="V82" s="371"/>
      <c r="W82" s="373"/>
    </row>
    <row r="83" spans="1:23" x14ac:dyDescent="0.25">
      <c r="A83" s="374"/>
      <c r="B83" s="374"/>
      <c r="C83" s="374"/>
      <c r="D83" s="374"/>
      <c r="E83" s="374"/>
      <c r="F83" s="374"/>
      <c r="G83" s="374"/>
      <c r="H83" s="374"/>
      <c r="I83" s="374"/>
      <c r="J83" s="374"/>
      <c r="K83" s="374" t="s">
        <v>408</v>
      </c>
      <c r="L83" s="374"/>
      <c r="M83" s="375">
        <v>45326</v>
      </c>
      <c r="N83" s="374"/>
      <c r="O83" s="374" t="s">
        <v>409</v>
      </c>
      <c r="P83" s="374"/>
      <c r="Q83" s="374"/>
      <c r="R83" s="374"/>
      <c r="S83" s="374" t="s">
        <v>410</v>
      </c>
      <c r="T83" s="374"/>
      <c r="U83" s="374" t="s">
        <v>360</v>
      </c>
      <c r="V83" s="374"/>
      <c r="W83" s="383">
        <v>11.6</v>
      </c>
    </row>
    <row r="84" spans="1:23" x14ac:dyDescent="0.25">
      <c r="A84" s="374"/>
      <c r="B84" s="374"/>
      <c r="C84" s="374"/>
      <c r="D84" s="374"/>
      <c r="E84" s="374"/>
      <c r="F84" s="374"/>
      <c r="G84" s="374"/>
      <c r="H84" s="374"/>
      <c r="I84" s="374"/>
      <c r="J84" s="374"/>
      <c r="K84" s="374" t="s">
        <v>408</v>
      </c>
      <c r="L84" s="374"/>
      <c r="M84" s="375">
        <v>45386</v>
      </c>
      <c r="N84" s="374"/>
      <c r="O84" s="374" t="s">
        <v>411</v>
      </c>
      <c r="P84" s="374"/>
      <c r="Q84" s="374"/>
      <c r="R84" s="374"/>
      <c r="S84" s="374" t="s">
        <v>410</v>
      </c>
      <c r="T84" s="374"/>
      <c r="U84" s="374" t="s">
        <v>360</v>
      </c>
      <c r="V84" s="374"/>
      <c r="W84" s="383">
        <v>375.3</v>
      </c>
    </row>
    <row r="85" spans="1:23" x14ac:dyDescent="0.25">
      <c r="A85" s="374"/>
      <c r="B85" s="374"/>
      <c r="C85" s="374"/>
      <c r="D85" s="374"/>
      <c r="E85" s="374"/>
      <c r="F85" s="374"/>
      <c r="G85" s="374"/>
      <c r="H85" s="374"/>
      <c r="I85" s="374"/>
      <c r="J85" s="374"/>
      <c r="K85" s="374" t="s">
        <v>408</v>
      </c>
      <c r="L85" s="374"/>
      <c r="M85" s="375">
        <v>45386</v>
      </c>
      <c r="N85" s="374"/>
      <c r="O85" s="374" t="s">
        <v>415</v>
      </c>
      <c r="P85" s="374"/>
      <c r="Q85" s="374"/>
      <c r="R85" s="374"/>
      <c r="S85" s="374" t="s">
        <v>416</v>
      </c>
      <c r="T85" s="374"/>
      <c r="U85" s="374" t="s">
        <v>360</v>
      </c>
      <c r="V85" s="374"/>
      <c r="W85" s="383">
        <v>18.59</v>
      </c>
    </row>
    <row r="86" spans="1:23" x14ac:dyDescent="0.25">
      <c r="A86" s="374"/>
      <c r="B86" s="374"/>
      <c r="C86" s="374"/>
      <c r="D86" s="374"/>
      <c r="E86" s="374"/>
      <c r="F86" s="374"/>
      <c r="G86" s="374"/>
      <c r="H86" s="374"/>
      <c r="I86" s="374"/>
      <c r="J86" s="374"/>
      <c r="K86" s="374" t="s">
        <v>408</v>
      </c>
      <c r="L86" s="374"/>
      <c r="M86" s="375">
        <v>45418</v>
      </c>
      <c r="N86" s="374"/>
      <c r="O86" s="374" t="s">
        <v>412</v>
      </c>
      <c r="P86" s="374"/>
      <c r="Q86" s="374"/>
      <c r="R86" s="374"/>
      <c r="S86" s="374" t="s">
        <v>410</v>
      </c>
      <c r="T86" s="374"/>
      <c r="U86" s="374" t="s">
        <v>360</v>
      </c>
      <c r="V86" s="374"/>
      <c r="W86" s="383">
        <v>667.33</v>
      </c>
    </row>
    <row r="87" spans="1:23" ht="13" thickBot="1" x14ac:dyDescent="0.3">
      <c r="A87" s="374"/>
      <c r="B87" s="374"/>
      <c r="C87" s="374"/>
      <c r="D87" s="374"/>
      <c r="E87" s="374"/>
      <c r="F87" s="374"/>
      <c r="G87" s="374"/>
      <c r="H87" s="374"/>
      <c r="I87" s="374"/>
      <c r="J87" s="374"/>
      <c r="K87" s="374" t="s">
        <v>408</v>
      </c>
      <c r="L87" s="374"/>
      <c r="M87" s="375">
        <v>45418</v>
      </c>
      <c r="N87" s="374"/>
      <c r="O87" s="374" t="s">
        <v>417</v>
      </c>
      <c r="P87" s="374"/>
      <c r="Q87" s="374"/>
      <c r="R87" s="374"/>
      <c r="S87" s="374" t="s">
        <v>416</v>
      </c>
      <c r="T87" s="374"/>
      <c r="U87" s="374" t="s">
        <v>360</v>
      </c>
      <c r="V87" s="374"/>
      <c r="W87" s="383">
        <v>43.5</v>
      </c>
    </row>
    <row r="88" spans="1:23" ht="13" thickBot="1" x14ac:dyDescent="0.3">
      <c r="A88" s="374"/>
      <c r="B88" s="374"/>
      <c r="C88" s="374"/>
      <c r="D88" s="374"/>
      <c r="E88" s="374"/>
      <c r="F88" s="374"/>
      <c r="G88" s="374" t="s">
        <v>422</v>
      </c>
      <c r="H88" s="374"/>
      <c r="I88" s="374"/>
      <c r="J88" s="374"/>
      <c r="K88" s="374"/>
      <c r="L88" s="374"/>
      <c r="M88" s="375"/>
      <c r="N88" s="374"/>
      <c r="O88" s="374"/>
      <c r="P88" s="374"/>
      <c r="Q88" s="374"/>
      <c r="R88" s="374"/>
      <c r="S88" s="374"/>
      <c r="T88" s="374"/>
      <c r="U88" s="374"/>
      <c r="V88" s="374"/>
      <c r="W88" s="378">
        <v>1116.32</v>
      </c>
    </row>
    <row r="89" spans="1:23" ht="13" thickBot="1" x14ac:dyDescent="0.3">
      <c r="A89" s="374"/>
      <c r="B89" s="374"/>
      <c r="C89" s="374"/>
      <c r="D89" s="374"/>
      <c r="E89" s="374"/>
      <c r="F89" s="374" t="s">
        <v>402</v>
      </c>
      <c r="G89" s="374"/>
      <c r="H89" s="374"/>
      <c r="I89" s="374"/>
      <c r="J89" s="374"/>
      <c r="K89" s="374"/>
      <c r="L89" s="374"/>
      <c r="M89" s="375"/>
      <c r="N89" s="374"/>
      <c r="O89" s="374"/>
      <c r="P89" s="374"/>
      <c r="Q89" s="374"/>
      <c r="R89" s="374"/>
      <c r="S89" s="374"/>
      <c r="T89" s="374"/>
      <c r="U89" s="374"/>
      <c r="V89" s="374"/>
      <c r="W89" s="378">
        <v>1117.05</v>
      </c>
    </row>
    <row r="90" spans="1:23" ht="13" thickBot="1" x14ac:dyDescent="0.3">
      <c r="A90" s="374"/>
      <c r="B90" s="374"/>
      <c r="C90" s="374"/>
      <c r="D90" s="374"/>
      <c r="E90" s="374" t="s">
        <v>404</v>
      </c>
      <c r="F90" s="374"/>
      <c r="G90" s="374"/>
      <c r="H90" s="374"/>
      <c r="I90" s="374"/>
      <c r="J90" s="374"/>
      <c r="K90" s="374"/>
      <c r="L90" s="374"/>
      <c r="M90" s="375"/>
      <c r="N90" s="374"/>
      <c r="O90" s="374"/>
      <c r="P90" s="374"/>
      <c r="Q90" s="374"/>
      <c r="R90" s="374"/>
      <c r="S90" s="374"/>
      <c r="T90" s="374"/>
      <c r="U90" s="374"/>
      <c r="V90" s="374"/>
      <c r="W90" s="378">
        <v>114098.05</v>
      </c>
    </row>
    <row r="91" spans="1:23" ht="13" thickBot="1" x14ac:dyDescent="0.3">
      <c r="A91" s="374"/>
      <c r="B91" s="374"/>
      <c r="C91" s="374"/>
      <c r="D91" s="374" t="s">
        <v>521</v>
      </c>
      <c r="E91" s="374"/>
      <c r="F91" s="374"/>
      <c r="G91" s="374"/>
      <c r="H91" s="374"/>
      <c r="I91" s="374"/>
      <c r="J91" s="374"/>
      <c r="K91" s="374"/>
      <c r="L91" s="374"/>
      <c r="M91" s="375"/>
      <c r="N91" s="374"/>
      <c r="O91" s="374"/>
      <c r="P91" s="374"/>
      <c r="Q91" s="374"/>
      <c r="R91" s="374"/>
      <c r="S91" s="374"/>
      <c r="T91" s="374"/>
      <c r="U91" s="374"/>
      <c r="V91" s="374"/>
      <c r="W91" s="378">
        <v>114098.05</v>
      </c>
    </row>
    <row r="92" spans="1:23" ht="13" thickBot="1" x14ac:dyDescent="0.3">
      <c r="A92" s="374"/>
      <c r="B92" s="374"/>
      <c r="C92" s="374" t="s">
        <v>522</v>
      </c>
      <c r="D92" s="374"/>
      <c r="E92" s="374"/>
      <c r="F92" s="374"/>
      <c r="G92" s="374"/>
      <c r="H92" s="374"/>
      <c r="I92" s="374"/>
      <c r="J92" s="374"/>
      <c r="K92" s="374"/>
      <c r="L92" s="374"/>
      <c r="M92" s="375"/>
      <c r="N92" s="374"/>
      <c r="O92" s="374"/>
      <c r="P92" s="374"/>
      <c r="Q92" s="374"/>
      <c r="R92" s="374"/>
      <c r="S92" s="374"/>
      <c r="T92" s="374"/>
      <c r="U92" s="374"/>
      <c r="V92" s="374"/>
      <c r="W92" s="378">
        <v>-14744.05</v>
      </c>
    </row>
    <row r="93" spans="1:23" ht="13" thickBot="1" x14ac:dyDescent="0.3">
      <c r="A93" s="374"/>
      <c r="B93" s="374" t="s">
        <v>523</v>
      </c>
      <c r="C93" s="374"/>
      <c r="D93" s="374"/>
      <c r="E93" s="374"/>
      <c r="F93" s="374"/>
      <c r="G93" s="374"/>
      <c r="H93" s="374"/>
      <c r="I93" s="374"/>
      <c r="J93" s="374"/>
      <c r="K93" s="374"/>
      <c r="L93" s="374"/>
      <c r="M93" s="375"/>
      <c r="N93" s="374"/>
      <c r="O93" s="374"/>
      <c r="P93" s="374"/>
      <c r="Q93" s="374"/>
      <c r="R93" s="374"/>
      <c r="S93" s="374"/>
      <c r="T93" s="374"/>
      <c r="U93" s="374"/>
      <c r="V93" s="374"/>
      <c r="W93" s="378">
        <v>-14744.05</v>
      </c>
    </row>
    <row r="94" spans="1:23" ht="13" thickBot="1" x14ac:dyDescent="0.3">
      <c r="A94" s="371" t="s">
        <v>524</v>
      </c>
      <c r="B94" s="371"/>
      <c r="C94" s="371"/>
      <c r="D94" s="371"/>
      <c r="E94" s="371"/>
      <c r="F94" s="371"/>
      <c r="G94" s="371"/>
      <c r="H94" s="371"/>
      <c r="I94" s="371"/>
      <c r="J94" s="371"/>
      <c r="K94" s="371"/>
      <c r="L94" s="371"/>
      <c r="M94" s="372"/>
      <c r="N94" s="371"/>
      <c r="O94" s="371"/>
      <c r="P94" s="371"/>
      <c r="Q94" s="371"/>
      <c r="R94" s="371"/>
      <c r="S94" s="371"/>
      <c r="T94" s="371"/>
      <c r="U94" s="371"/>
      <c r="V94" s="371"/>
      <c r="W94" s="379">
        <v>-14744.05</v>
      </c>
    </row>
    <row r="95" spans="1:23" ht="15" thickTop="1" x14ac:dyDescent="0.35">
      <c r="A95" s="369"/>
      <c r="B95" s="369"/>
      <c r="C95" s="369"/>
      <c r="D95" s="369"/>
      <c r="E95" s="369"/>
      <c r="F95" s="369"/>
      <c r="G95" s="369"/>
      <c r="H95" s="369"/>
      <c r="I95" s="369"/>
      <c r="J95" s="369"/>
      <c r="K95" s="369"/>
      <c r="L95" s="369"/>
      <c r="M95" s="369"/>
      <c r="N95" s="369"/>
      <c r="O95" s="369"/>
      <c r="P95" s="369"/>
      <c r="Q95" s="369"/>
      <c r="R95" s="369"/>
      <c r="S95" s="369"/>
      <c r="T95" s="369"/>
      <c r="U95" s="369"/>
      <c r="V95" s="369"/>
      <c r="W95" s="369"/>
    </row>
    <row r="97" spans="1:30" x14ac:dyDescent="0.25">
      <c r="A97" t="s">
        <v>520</v>
      </c>
    </row>
    <row r="99" spans="1:30" ht="15.5" x14ac:dyDescent="0.35">
      <c r="A99" s="351" t="s">
        <v>361</v>
      </c>
      <c r="B99" s="352"/>
      <c r="C99" s="352"/>
      <c r="D99" s="352"/>
      <c r="E99" s="352"/>
      <c r="F99" s="352"/>
      <c r="G99" s="352"/>
      <c r="H99" s="352"/>
      <c r="I99" s="350"/>
      <c r="J99" s="350"/>
      <c r="K99" s="350"/>
      <c r="L99" s="350"/>
      <c r="M99" s="350"/>
      <c r="N99" s="350"/>
      <c r="O99" s="350"/>
      <c r="P99" s="350"/>
      <c r="Q99" s="350"/>
      <c r="R99" s="350"/>
      <c r="S99" s="350"/>
      <c r="T99" s="350"/>
      <c r="U99" s="350"/>
      <c r="V99" s="350"/>
      <c r="W99" s="350"/>
      <c r="X99" s="350"/>
      <c r="Y99" s="350"/>
      <c r="Z99" s="350"/>
      <c r="AA99" s="350"/>
      <c r="AB99" s="350"/>
      <c r="AC99" s="353" t="s">
        <v>423</v>
      </c>
    </row>
    <row r="100" spans="1:30" ht="18" x14ac:dyDescent="0.4">
      <c r="A100" s="354" t="s">
        <v>424</v>
      </c>
      <c r="B100" s="352"/>
      <c r="C100" s="352"/>
      <c r="D100" s="352"/>
      <c r="E100" s="352"/>
      <c r="F100" s="352"/>
      <c r="G100" s="352"/>
      <c r="H100" s="352"/>
      <c r="I100" s="350"/>
      <c r="J100" s="350"/>
      <c r="K100" s="350"/>
      <c r="L100" s="350"/>
      <c r="M100" s="350"/>
      <c r="N100" s="350"/>
      <c r="O100" s="350"/>
      <c r="P100" s="350"/>
      <c r="Q100" s="350"/>
      <c r="R100" s="350"/>
      <c r="S100" s="350"/>
      <c r="T100" s="350"/>
      <c r="U100" s="350"/>
      <c r="V100" s="350"/>
      <c r="W100" s="350"/>
      <c r="X100" s="350"/>
      <c r="Y100" s="350"/>
      <c r="Z100" s="350"/>
      <c r="AA100" s="350"/>
      <c r="AB100" s="350"/>
      <c r="AC100" s="355">
        <v>45421</v>
      </c>
    </row>
    <row r="101" spans="1:30" ht="13" x14ac:dyDescent="0.3">
      <c r="A101" s="356" t="s">
        <v>425</v>
      </c>
      <c r="B101" s="352"/>
      <c r="C101" s="352"/>
      <c r="D101" s="352"/>
      <c r="E101" s="352"/>
      <c r="F101" s="352"/>
      <c r="G101" s="352"/>
      <c r="H101" s="352"/>
      <c r="I101" s="350"/>
      <c r="J101" s="350"/>
      <c r="K101" s="350"/>
      <c r="L101" s="350"/>
      <c r="M101" s="350"/>
      <c r="N101" s="350"/>
      <c r="O101" s="350"/>
      <c r="P101" s="350"/>
      <c r="Q101" s="350"/>
      <c r="R101" s="350"/>
      <c r="S101" s="350"/>
      <c r="T101" s="350"/>
      <c r="U101" s="350"/>
      <c r="V101" s="350"/>
      <c r="W101" s="350"/>
      <c r="X101" s="350"/>
      <c r="Y101" s="350"/>
      <c r="Z101" s="350"/>
      <c r="AA101" s="350"/>
      <c r="AB101" s="350"/>
      <c r="AC101" s="353" t="s">
        <v>426</v>
      </c>
    </row>
    <row r="102" spans="1:30" ht="13" thickBot="1" x14ac:dyDescent="0.3">
      <c r="A102" s="357"/>
      <c r="B102" s="357"/>
      <c r="C102" s="357"/>
      <c r="D102" s="357"/>
      <c r="E102" s="357"/>
      <c r="F102" s="357"/>
      <c r="G102" s="357"/>
      <c r="H102" s="357"/>
      <c r="I102" s="357"/>
      <c r="J102" s="357"/>
      <c r="K102" s="358" t="s">
        <v>427</v>
      </c>
      <c r="L102" s="357"/>
      <c r="M102" s="358" t="s">
        <v>428</v>
      </c>
      <c r="N102" s="357"/>
      <c r="O102" s="358" t="s">
        <v>429</v>
      </c>
      <c r="P102" s="357"/>
      <c r="Q102" s="358" t="s">
        <v>430</v>
      </c>
      <c r="R102" s="357"/>
      <c r="S102" s="358" t="s">
        <v>431</v>
      </c>
      <c r="T102" s="357"/>
      <c r="U102" s="358" t="s">
        <v>432</v>
      </c>
      <c r="V102" s="357"/>
      <c r="W102" s="358" t="s">
        <v>433</v>
      </c>
      <c r="X102" s="357"/>
      <c r="Y102" s="358" t="s">
        <v>434</v>
      </c>
      <c r="Z102" s="357"/>
      <c r="AA102" s="358" t="s">
        <v>435</v>
      </c>
      <c r="AB102" s="357"/>
      <c r="AC102" s="358" t="s">
        <v>436</v>
      </c>
      <c r="AD102" s="328"/>
    </row>
    <row r="103" spans="1:30" ht="13" thickTop="1" x14ac:dyDescent="0.25">
      <c r="A103" s="342"/>
      <c r="B103" s="342" t="s">
        <v>362</v>
      </c>
      <c r="C103" s="342"/>
      <c r="D103" s="342"/>
      <c r="E103" s="342"/>
      <c r="F103" s="342"/>
      <c r="G103" s="342"/>
      <c r="H103" s="342"/>
      <c r="I103" s="342"/>
      <c r="J103" s="342"/>
      <c r="K103" s="342"/>
      <c r="L103" s="342"/>
      <c r="M103" s="343"/>
      <c r="N103" s="342"/>
      <c r="O103" s="342"/>
      <c r="P103" s="342"/>
      <c r="Q103" s="359"/>
      <c r="R103" s="342"/>
      <c r="S103" s="342"/>
      <c r="T103" s="342"/>
      <c r="U103" s="342"/>
      <c r="V103" s="342"/>
      <c r="W103" s="342"/>
      <c r="X103" s="342"/>
      <c r="Y103" s="342"/>
      <c r="Z103" s="342"/>
      <c r="AA103" s="342"/>
      <c r="AB103" s="342"/>
      <c r="AC103" s="344"/>
    </row>
    <row r="104" spans="1:30" x14ac:dyDescent="0.25">
      <c r="A104" s="342"/>
      <c r="B104" s="342"/>
      <c r="C104" s="342"/>
      <c r="D104" s="342" t="s">
        <v>363</v>
      </c>
      <c r="E104" s="342"/>
      <c r="F104" s="342"/>
      <c r="G104" s="342"/>
      <c r="H104" s="342"/>
      <c r="I104" s="342"/>
      <c r="J104" s="342"/>
      <c r="K104" s="342"/>
      <c r="L104" s="342"/>
      <c r="M104" s="343"/>
      <c r="N104" s="342"/>
      <c r="O104" s="342"/>
      <c r="P104" s="342"/>
      <c r="Q104" s="359"/>
      <c r="R104" s="342"/>
      <c r="S104" s="342"/>
      <c r="T104" s="342"/>
      <c r="U104" s="342"/>
      <c r="V104" s="342"/>
      <c r="W104" s="342"/>
      <c r="X104" s="342"/>
      <c r="Y104" s="342"/>
      <c r="Z104" s="342"/>
      <c r="AA104" s="342"/>
      <c r="AB104" s="342"/>
      <c r="AC104" s="344"/>
    </row>
    <row r="105" spans="1:30" x14ac:dyDescent="0.25">
      <c r="A105" s="342"/>
      <c r="B105" s="342"/>
      <c r="C105" s="342"/>
      <c r="D105" s="342"/>
      <c r="E105" s="342" t="s">
        <v>360</v>
      </c>
      <c r="F105" s="342"/>
      <c r="G105" s="342"/>
      <c r="H105" s="342"/>
      <c r="I105" s="342"/>
      <c r="J105" s="342"/>
      <c r="K105" s="342"/>
      <c r="L105" s="342"/>
      <c r="M105" s="343"/>
      <c r="N105" s="342"/>
      <c r="O105" s="342"/>
      <c r="P105" s="342"/>
      <c r="Q105" s="359"/>
      <c r="R105" s="342"/>
      <c r="S105" s="342"/>
      <c r="T105" s="342"/>
      <c r="U105" s="342"/>
      <c r="V105" s="342"/>
      <c r="W105" s="342"/>
      <c r="X105" s="342"/>
      <c r="Y105" s="342"/>
      <c r="Z105" s="342"/>
      <c r="AA105" s="342"/>
      <c r="AB105" s="342"/>
      <c r="AC105" s="344"/>
    </row>
    <row r="106" spans="1:30" ht="13" thickBot="1" x14ac:dyDescent="0.3">
      <c r="A106" s="345"/>
      <c r="B106" s="345"/>
      <c r="C106" s="345"/>
      <c r="D106" s="345"/>
      <c r="E106" s="345"/>
      <c r="F106" s="345"/>
      <c r="G106" s="345"/>
      <c r="H106" s="345"/>
      <c r="I106" s="345"/>
      <c r="J106" s="345"/>
      <c r="K106" s="345" t="s">
        <v>437</v>
      </c>
      <c r="L106" s="345"/>
      <c r="M106" s="346">
        <v>44641</v>
      </c>
      <c r="N106" s="345"/>
      <c r="O106" s="345" t="s">
        <v>438</v>
      </c>
      <c r="P106" s="345"/>
      <c r="Q106" s="360"/>
      <c r="R106" s="345"/>
      <c r="S106" s="345" t="s">
        <v>360</v>
      </c>
      <c r="T106" s="345"/>
      <c r="U106" s="345" t="s">
        <v>439</v>
      </c>
      <c r="V106" s="345"/>
      <c r="W106" s="345" t="s">
        <v>360</v>
      </c>
      <c r="X106" s="345"/>
      <c r="Y106" s="361"/>
      <c r="Z106" s="345"/>
      <c r="AA106" s="345" t="s">
        <v>440</v>
      </c>
      <c r="AB106" s="345"/>
      <c r="AC106" s="347">
        <v>79960</v>
      </c>
    </row>
    <row r="107" spans="1:30" ht="13" thickBot="1" x14ac:dyDescent="0.3">
      <c r="A107" s="345"/>
      <c r="B107" s="345"/>
      <c r="C107" s="345"/>
      <c r="D107" s="345"/>
      <c r="E107" s="345" t="s">
        <v>446</v>
      </c>
      <c r="F107" s="345"/>
      <c r="G107" s="345"/>
      <c r="H107" s="345"/>
      <c r="I107" s="345"/>
      <c r="J107" s="345"/>
      <c r="K107" s="345"/>
      <c r="L107" s="345"/>
      <c r="M107" s="346"/>
      <c r="N107" s="345"/>
      <c r="O107" s="345"/>
      <c r="P107" s="345"/>
      <c r="Q107" s="360"/>
      <c r="R107" s="345"/>
      <c r="S107" s="345"/>
      <c r="T107" s="345"/>
      <c r="U107" s="345"/>
      <c r="V107" s="345"/>
      <c r="W107" s="345"/>
      <c r="X107" s="345"/>
      <c r="Y107" s="345"/>
      <c r="Z107" s="345"/>
      <c r="AA107" s="345"/>
      <c r="AB107" s="345"/>
      <c r="AC107" s="349">
        <f>ROUND(SUM(AC105:AC106),5)</f>
        <v>79960</v>
      </c>
    </row>
    <row r="108" spans="1:30" x14ac:dyDescent="0.25">
      <c r="A108" s="345"/>
      <c r="B108" s="345"/>
      <c r="C108" s="345"/>
      <c r="D108" s="345" t="s">
        <v>364</v>
      </c>
      <c r="E108" s="345"/>
      <c r="F108" s="345"/>
      <c r="G108" s="345"/>
      <c r="H108" s="345"/>
      <c r="I108" s="345"/>
      <c r="J108" s="345"/>
      <c r="K108" s="345"/>
      <c r="L108" s="345"/>
      <c r="M108" s="346"/>
      <c r="N108" s="345"/>
      <c r="O108" s="345"/>
      <c r="P108" s="345"/>
      <c r="Q108" s="360"/>
      <c r="R108" s="345"/>
      <c r="S108" s="345"/>
      <c r="T108" s="345"/>
      <c r="U108" s="345"/>
      <c r="V108" s="345"/>
      <c r="W108" s="345"/>
      <c r="X108" s="345"/>
      <c r="Y108" s="345"/>
      <c r="Z108" s="345"/>
      <c r="AA108" s="345"/>
      <c r="AB108" s="345"/>
      <c r="AC108" s="347">
        <f>AC107</f>
        <v>79960</v>
      </c>
    </row>
    <row r="109" spans="1:30" x14ac:dyDescent="0.25">
      <c r="A109" s="342"/>
      <c r="B109" s="342"/>
      <c r="C109" s="342"/>
      <c r="D109" s="342" t="s">
        <v>365</v>
      </c>
      <c r="E109" s="342"/>
      <c r="F109" s="342"/>
      <c r="G109" s="342"/>
      <c r="H109" s="342"/>
      <c r="I109" s="342"/>
      <c r="J109" s="342"/>
      <c r="K109" s="342"/>
      <c r="L109" s="342"/>
      <c r="M109" s="343"/>
      <c r="N109" s="342"/>
      <c r="O109" s="342"/>
      <c r="P109" s="342"/>
      <c r="Q109" s="359"/>
      <c r="R109" s="342"/>
      <c r="S109" s="342"/>
      <c r="T109" s="342"/>
      <c r="U109" s="342"/>
      <c r="V109" s="342"/>
      <c r="W109" s="342"/>
      <c r="X109" s="342"/>
      <c r="Y109" s="342"/>
      <c r="Z109" s="342"/>
      <c r="AA109" s="342"/>
      <c r="AB109" s="342"/>
      <c r="AC109" s="344"/>
    </row>
    <row r="110" spans="1:30" x14ac:dyDescent="0.25">
      <c r="A110" s="342"/>
      <c r="B110" s="342"/>
      <c r="C110" s="342"/>
      <c r="D110" s="342"/>
      <c r="E110" s="342" t="s">
        <v>366</v>
      </c>
      <c r="F110" s="342"/>
      <c r="G110" s="342"/>
      <c r="H110" s="342"/>
      <c r="I110" s="342"/>
      <c r="J110" s="342"/>
      <c r="K110" s="342"/>
      <c r="L110" s="342"/>
      <c r="M110" s="343"/>
      <c r="N110" s="342"/>
      <c r="O110" s="342"/>
      <c r="P110" s="342"/>
      <c r="Q110" s="359"/>
      <c r="R110" s="342"/>
      <c r="S110" s="342"/>
      <c r="T110" s="342"/>
      <c r="U110" s="342"/>
      <c r="V110" s="342"/>
      <c r="W110" s="342"/>
      <c r="X110" s="342"/>
      <c r="Y110" s="342"/>
      <c r="Z110" s="342"/>
      <c r="AA110" s="342"/>
      <c r="AB110" s="342"/>
      <c r="AC110" s="344"/>
    </row>
    <row r="111" spans="1:30" x14ac:dyDescent="0.25">
      <c r="A111" s="342"/>
      <c r="B111" s="342"/>
      <c r="C111" s="342"/>
      <c r="D111" s="342"/>
      <c r="E111" s="342"/>
      <c r="F111" s="342" t="s">
        <v>367</v>
      </c>
      <c r="G111" s="342"/>
      <c r="H111" s="342"/>
      <c r="I111" s="342"/>
      <c r="J111" s="342"/>
      <c r="K111" s="342"/>
      <c r="L111" s="342"/>
      <c r="M111" s="343"/>
      <c r="N111" s="342"/>
      <c r="O111" s="342"/>
      <c r="P111" s="342"/>
      <c r="Q111" s="359"/>
      <c r="R111" s="342"/>
      <c r="S111" s="342"/>
      <c r="T111" s="342"/>
      <c r="U111" s="342"/>
      <c r="V111" s="342"/>
      <c r="W111" s="342"/>
      <c r="X111" s="342"/>
      <c r="Y111" s="342"/>
      <c r="Z111" s="342"/>
      <c r="AA111" s="342"/>
      <c r="AB111" s="342"/>
      <c r="AC111" s="344"/>
    </row>
    <row r="112" spans="1:30" x14ac:dyDescent="0.25">
      <c r="A112" s="342"/>
      <c r="B112" s="342"/>
      <c r="C112" s="342"/>
      <c r="D112" s="342"/>
      <c r="E112" s="342"/>
      <c r="F112" s="342"/>
      <c r="G112" s="342" t="s">
        <v>368</v>
      </c>
      <c r="H112" s="342"/>
      <c r="I112" s="342"/>
      <c r="J112" s="342"/>
      <c r="K112" s="342"/>
      <c r="L112" s="342"/>
      <c r="M112" s="343"/>
      <c r="N112" s="342"/>
      <c r="O112" s="342"/>
      <c r="P112" s="342"/>
      <c r="Q112" s="359"/>
      <c r="R112" s="342"/>
      <c r="S112" s="342"/>
      <c r="T112" s="342"/>
      <c r="U112" s="342"/>
      <c r="V112" s="342"/>
      <c r="W112" s="342"/>
      <c r="X112" s="342"/>
      <c r="Y112" s="342"/>
      <c r="Z112" s="342"/>
      <c r="AA112" s="342"/>
      <c r="AB112" s="342"/>
      <c r="AC112" s="344"/>
    </row>
    <row r="113" spans="1:30" x14ac:dyDescent="0.25">
      <c r="A113" s="342"/>
      <c r="B113" s="342"/>
      <c r="C113" s="342"/>
      <c r="D113" s="342"/>
      <c r="E113" s="342"/>
      <c r="F113" s="342"/>
      <c r="G113" s="342"/>
      <c r="H113" s="342" t="s">
        <v>369</v>
      </c>
      <c r="I113" s="342"/>
      <c r="J113" s="342"/>
      <c r="K113" s="342"/>
      <c r="L113" s="342"/>
      <c r="M113" s="343"/>
      <c r="N113" s="342"/>
      <c r="O113" s="342"/>
      <c r="P113" s="342"/>
      <c r="Q113" s="359"/>
      <c r="R113" s="342"/>
      <c r="S113" s="342"/>
      <c r="T113" s="342"/>
      <c r="U113" s="342"/>
      <c r="V113" s="342"/>
      <c r="W113" s="342"/>
      <c r="X113" s="342"/>
      <c r="Y113" s="342"/>
      <c r="Z113" s="342"/>
      <c r="AA113" s="342"/>
      <c r="AB113" s="342"/>
      <c r="AC113" s="344"/>
    </row>
    <row r="114" spans="1:30" ht="13" thickBot="1" x14ac:dyDescent="0.3">
      <c r="A114" s="350"/>
      <c r="B114" s="350"/>
      <c r="C114" s="350"/>
      <c r="D114" s="350"/>
      <c r="E114" s="350"/>
      <c r="F114" s="350"/>
      <c r="G114" s="350"/>
      <c r="H114" s="350"/>
      <c r="I114" s="345"/>
      <c r="J114" s="345"/>
      <c r="K114" s="345" t="s">
        <v>447</v>
      </c>
      <c r="L114" s="345"/>
      <c r="M114" s="346">
        <v>44855</v>
      </c>
      <c r="N114" s="345"/>
      <c r="O114" s="345" t="s">
        <v>448</v>
      </c>
      <c r="P114" s="345"/>
      <c r="Q114" s="360"/>
      <c r="R114" s="345"/>
      <c r="S114" s="345" t="s">
        <v>449</v>
      </c>
      <c r="T114" s="345"/>
      <c r="U114" s="345"/>
      <c r="V114" s="345"/>
      <c r="W114" s="345" t="s">
        <v>360</v>
      </c>
      <c r="X114" s="345"/>
      <c r="Y114" s="361"/>
      <c r="Z114" s="345"/>
      <c r="AA114" s="345" t="s">
        <v>450</v>
      </c>
      <c r="AB114" s="345"/>
      <c r="AC114" s="368">
        <v>2000</v>
      </c>
    </row>
    <row r="115" spans="1:30" ht="13" thickBot="1" x14ac:dyDescent="0.3">
      <c r="A115" s="345"/>
      <c r="B115" s="345"/>
      <c r="C115" s="345"/>
      <c r="D115" s="345"/>
      <c r="E115" s="345"/>
      <c r="F115" s="345"/>
      <c r="G115" s="345"/>
      <c r="H115" s="345" t="s">
        <v>451</v>
      </c>
      <c r="I115" s="345"/>
      <c r="J115" s="345"/>
      <c r="K115" s="345"/>
      <c r="L115" s="345"/>
      <c r="M115" s="346"/>
      <c r="N115" s="345"/>
      <c r="O115" s="345"/>
      <c r="P115" s="345"/>
      <c r="Q115" s="360"/>
      <c r="R115" s="345"/>
      <c r="S115" s="345"/>
      <c r="T115" s="345"/>
      <c r="U115" s="345"/>
      <c r="V115" s="345"/>
      <c r="W115" s="345"/>
      <c r="X115" s="345"/>
      <c r="Y115" s="345"/>
      <c r="Z115" s="345"/>
      <c r="AA115" s="345"/>
      <c r="AB115" s="345"/>
      <c r="AC115" s="385">
        <f>ROUND(SUM(AC113:AC114),5)</f>
        <v>2000</v>
      </c>
    </row>
    <row r="116" spans="1:30" ht="13" thickBot="1" x14ac:dyDescent="0.3">
      <c r="A116" s="345"/>
      <c r="B116" s="345"/>
      <c r="C116" s="345"/>
      <c r="D116" s="345"/>
      <c r="E116" s="345"/>
      <c r="F116" s="345"/>
      <c r="G116" s="345" t="s">
        <v>370</v>
      </c>
      <c r="H116" s="345"/>
      <c r="I116" s="345"/>
      <c r="J116" s="345"/>
      <c r="K116" s="345"/>
      <c r="L116" s="345"/>
      <c r="M116" s="346"/>
      <c r="N116" s="345"/>
      <c r="O116" s="345"/>
      <c r="P116" s="345"/>
      <c r="Q116" s="360"/>
      <c r="R116" s="345"/>
      <c r="S116" s="345"/>
      <c r="T116" s="345"/>
      <c r="U116" s="345"/>
      <c r="V116" s="345"/>
      <c r="W116" s="345"/>
      <c r="X116" s="345"/>
      <c r="Y116" s="345"/>
      <c r="Z116" s="345"/>
      <c r="AA116" s="345"/>
      <c r="AB116" s="345"/>
      <c r="AC116" s="386">
        <f>AC115</f>
        <v>2000</v>
      </c>
    </row>
    <row r="117" spans="1:30" x14ac:dyDescent="0.25">
      <c r="A117" s="345"/>
      <c r="B117" s="345"/>
      <c r="C117" s="345"/>
      <c r="D117" s="345"/>
      <c r="E117" s="345"/>
      <c r="F117" s="345" t="s">
        <v>371</v>
      </c>
      <c r="G117" s="345"/>
      <c r="H117" s="345"/>
      <c r="I117" s="345"/>
      <c r="J117" s="345"/>
      <c r="K117" s="345"/>
      <c r="L117" s="345"/>
      <c r="M117" s="346"/>
      <c r="N117" s="345"/>
      <c r="O117" s="345"/>
      <c r="P117" s="345"/>
      <c r="Q117" s="360"/>
      <c r="R117" s="345"/>
      <c r="S117" s="345"/>
      <c r="T117" s="345"/>
      <c r="U117" s="345"/>
      <c r="V117" s="345"/>
      <c r="W117" s="345"/>
      <c r="X117" s="345"/>
      <c r="Y117" s="345"/>
      <c r="Z117" s="345"/>
      <c r="AA117" s="345"/>
      <c r="AB117" s="345"/>
      <c r="AC117" s="368">
        <f>AC116</f>
        <v>2000</v>
      </c>
      <c r="AD117" s="363">
        <f>AC117</f>
        <v>2000</v>
      </c>
    </row>
    <row r="118" spans="1:30" x14ac:dyDescent="0.25">
      <c r="A118" s="342"/>
      <c r="B118" s="342"/>
      <c r="C118" s="342"/>
      <c r="D118" s="342"/>
      <c r="E118" s="342"/>
      <c r="F118" s="342" t="s">
        <v>372</v>
      </c>
      <c r="G118" s="342"/>
      <c r="H118" s="342"/>
      <c r="I118" s="342"/>
      <c r="J118" s="342"/>
      <c r="K118" s="342"/>
      <c r="L118" s="342"/>
      <c r="M118" s="343"/>
      <c r="N118" s="342"/>
      <c r="O118" s="342"/>
      <c r="P118" s="342"/>
      <c r="Q118" s="359"/>
      <c r="R118" s="342"/>
      <c r="S118" s="342"/>
      <c r="T118" s="342"/>
      <c r="U118" s="342"/>
      <c r="V118" s="342"/>
      <c r="W118" s="342"/>
      <c r="X118" s="342"/>
      <c r="Y118" s="342"/>
      <c r="Z118" s="342"/>
      <c r="AA118" s="342"/>
      <c r="AB118" s="342"/>
      <c r="AC118" s="344"/>
    </row>
    <row r="119" spans="1:30" x14ac:dyDescent="0.25">
      <c r="A119" s="342"/>
      <c r="B119" s="342"/>
      <c r="C119" s="342"/>
      <c r="D119" s="342"/>
      <c r="E119" s="342"/>
      <c r="F119" s="342"/>
      <c r="G119" s="342" t="s">
        <v>373</v>
      </c>
      <c r="H119" s="342"/>
      <c r="I119" s="342"/>
      <c r="J119" s="342"/>
      <c r="K119" s="342"/>
      <c r="L119" s="342"/>
      <c r="M119" s="343"/>
      <c r="N119" s="342"/>
      <c r="O119" s="342"/>
      <c r="P119" s="342"/>
      <c r="Q119" s="359"/>
      <c r="R119" s="342"/>
      <c r="S119" s="342"/>
      <c r="T119" s="342"/>
      <c r="U119" s="342"/>
      <c r="V119" s="342"/>
      <c r="W119" s="342"/>
      <c r="X119" s="342"/>
      <c r="Y119" s="342"/>
      <c r="Z119" s="342"/>
      <c r="AA119" s="342"/>
      <c r="AB119" s="342"/>
      <c r="AC119" s="344"/>
    </row>
    <row r="120" spans="1:30" x14ac:dyDescent="0.25">
      <c r="A120" s="342"/>
      <c r="B120" s="342"/>
      <c r="C120" s="342"/>
      <c r="D120" s="342"/>
      <c r="E120" s="342"/>
      <c r="F120" s="342"/>
      <c r="G120" s="342"/>
      <c r="H120" s="342" t="s">
        <v>374</v>
      </c>
      <c r="I120" s="342"/>
      <c r="J120" s="342"/>
      <c r="K120" s="342"/>
      <c r="L120" s="342"/>
      <c r="M120" s="343"/>
      <c r="N120" s="342"/>
      <c r="O120" s="342"/>
      <c r="P120" s="342"/>
      <c r="Q120" s="359"/>
      <c r="R120" s="342"/>
      <c r="S120" s="342"/>
      <c r="T120" s="342"/>
      <c r="U120" s="342"/>
      <c r="V120" s="342"/>
      <c r="W120" s="342"/>
      <c r="X120" s="342"/>
      <c r="Y120" s="342"/>
      <c r="Z120" s="342"/>
      <c r="AA120" s="342"/>
      <c r="AB120" s="342"/>
      <c r="AC120" s="344"/>
    </row>
    <row r="121" spans="1:30" x14ac:dyDescent="0.25">
      <c r="A121" s="345"/>
      <c r="B121" s="345"/>
      <c r="C121" s="345"/>
      <c r="D121" s="345"/>
      <c r="E121" s="345"/>
      <c r="F121" s="345"/>
      <c r="G121" s="345"/>
      <c r="H121" s="345"/>
      <c r="I121" s="345"/>
      <c r="J121" s="345"/>
      <c r="K121" s="345" t="s">
        <v>408</v>
      </c>
      <c r="L121" s="345"/>
      <c r="M121" s="346">
        <v>44838</v>
      </c>
      <c r="N121" s="345"/>
      <c r="O121" s="345" t="s">
        <v>452</v>
      </c>
      <c r="P121" s="345"/>
      <c r="Q121" s="362" t="s">
        <v>444</v>
      </c>
      <c r="R121" s="345"/>
      <c r="S121" s="345"/>
      <c r="T121" s="345"/>
      <c r="U121" s="345" t="s">
        <v>453</v>
      </c>
      <c r="V121" s="345"/>
      <c r="W121" s="345" t="s">
        <v>360</v>
      </c>
      <c r="X121" s="345"/>
      <c r="Y121" s="361"/>
      <c r="Z121" s="345"/>
      <c r="AA121" s="345" t="s">
        <v>407</v>
      </c>
      <c r="AB121" s="345"/>
      <c r="AC121" s="368">
        <v>4350</v>
      </c>
    </row>
    <row r="122" spans="1:30" x14ac:dyDescent="0.25">
      <c r="A122" s="345"/>
      <c r="B122" s="345"/>
      <c r="C122" s="345"/>
      <c r="D122" s="345"/>
      <c r="E122" s="345"/>
      <c r="F122" s="345"/>
      <c r="G122" s="345"/>
      <c r="H122" s="345"/>
      <c r="I122" s="345"/>
      <c r="J122" s="345"/>
      <c r="K122" s="345" t="s">
        <v>408</v>
      </c>
      <c r="L122" s="345"/>
      <c r="M122" s="346">
        <v>44868</v>
      </c>
      <c r="N122" s="345"/>
      <c r="O122" s="345" t="s">
        <v>454</v>
      </c>
      <c r="P122" s="345"/>
      <c r="Q122" s="362" t="s">
        <v>444</v>
      </c>
      <c r="R122" s="345"/>
      <c r="S122" s="345"/>
      <c r="T122" s="345"/>
      <c r="U122" s="345" t="s">
        <v>453</v>
      </c>
      <c r="V122" s="345"/>
      <c r="W122" s="345" t="s">
        <v>360</v>
      </c>
      <c r="X122" s="345"/>
      <c r="Y122" s="361"/>
      <c r="Z122" s="345"/>
      <c r="AA122" s="345" t="s">
        <v>407</v>
      </c>
      <c r="AB122" s="345"/>
      <c r="AC122" s="368">
        <v>2250</v>
      </c>
    </row>
    <row r="123" spans="1:30" x14ac:dyDescent="0.25">
      <c r="A123" s="345"/>
      <c r="B123" s="345"/>
      <c r="C123" s="345"/>
      <c r="D123" s="345"/>
      <c r="E123" s="345"/>
      <c r="F123" s="345"/>
      <c r="G123" s="345"/>
      <c r="H123" s="345"/>
      <c r="I123" s="345"/>
      <c r="J123" s="345"/>
      <c r="K123" s="345" t="s">
        <v>408</v>
      </c>
      <c r="L123" s="345"/>
      <c r="M123" s="346">
        <v>44899</v>
      </c>
      <c r="N123" s="345"/>
      <c r="O123" s="345" t="s">
        <v>455</v>
      </c>
      <c r="P123" s="345"/>
      <c r="Q123" s="362" t="s">
        <v>444</v>
      </c>
      <c r="R123" s="345"/>
      <c r="S123" s="345"/>
      <c r="T123" s="345"/>
      <c r="U123" s="345" t="s">
        <v>453</v>
      </c>
      <c r="V123" s="345"/>
      <c r="W123" s="345" t="s">
        <v>360</v>
      </c>
      <c r="X123" s="345"/>
      <c r="Y123" s="361"/>
      <c r="Z123" s="345"/>
      <c r="AA123" s="345" t="s">
        <v>407</v>
      </c>
      <c r="AB123" s="345"/>
      <c r="AC123" s="368">
        <v>250</v>
      </c>
    </row>
    <row r="124" spans="1:30" x14ac:dyDescent="0.25">
      <c r="A124" s="345"/>
      <c r="B124" s="345"/>
      <c r="C124" s="345"/>
      <c r="D124" s="345"/>
      <c r="E124" s="345"/>
      <c r="F124" s="345"/>
      <c r="G124" s="345"/>
      <c r="H124" s="345"/>
      <c r="I124" s="345"/>
      <c r="J124" s="345"/>
      <c r="K124" s="345" t="s">
        <v>408</v>
      </c>
      <c r="L124" s="345"/>
      <c r="M124" s="346">
        <v>44932</v>
      </c>
      <c r="N124" s="345"/>
      <c r="O124" s="345" t="s">
        <v>456</v>
      </c>
      <c r="P124" s="345"/>
      <c r="Q124" s="362" t="s">
        <v>444</v>
      </c>
      <c r="R124" s="345"/>
      <c r="S124" s="345"/>
      <c r="T124" s="345"/>
      <c r="U124" s="345" t="s">
        <v>453</v>
      </c>
      <c r="V124" s="345"/>
      <c r="W124" s="345" t="s">
        <v>360</v>
      </c>
      <c r="X124" s="345"/>
      <c r="Y124" s="361"/>
      <c r="Z124" s="345"/>
      <c r="AA124" s="345" t="s">
        <v>407</v>
      </c>
      <c r="AB124" s="345"/>
      <c r="AC124" s="368">
        <v>225</v>
      </c>
    </row>
    <row r="125" spans="1:30" x14ac:dyDescent="0.25">
      <c r="A125" s="345"/>
      <c r="B125" s="345"/>
      <c r="C125" s="345"/>
      <c r="D125" s="345"/>
      <c r="E125" s="345"/>
      <c r="F125" s="345"/>
      <c r="G125" s="345"/>
      <c r="H125" s="345"/>
      <c r="I125" s="345"/>
      <c r="J125" s="345"/>
      <c r="K125" s="345" t="s">
        <v>408</v>
      </c>
      <c r="L125" s="345"/>
      <c r="M125" s="346">
        <v>45049</v>
      </c>
      <c r="N125" s="345"/>
      <c r="O125" s="345" t="s">
        <v>457</v>
      </c>
      <c r="P125" s="345"/>
      <c r="Q125" s="362" t="s">
        <v>444</v>
      </c>
      <c r="R125" s="345"/>
      <c r="S125" s="345"/>
      <c r="T125" s="345"/>
      <c r="U125" s="345" t="s">
        <v>453</v>
      </c>
      <c r="V125" s="345"/>
      <c r="W125" s="345" t="s">
        <v>360</v>
      </c>
      <c r="X125" s="345"/>
      <c r="Y125" s="361"/>
      <c r="Z125" s="345"/>
      <c r="AA125" s="345" t="s">
        <v>407</v>
      </c>
      <c r="AB125" s="345"/>
      <c r="AC125" s="368">
        <v>187.5</v>
      </c>
    </row>
    <row r="126" spans="1:30" x14ac:dyDescent="0.25">
      <c r="A126" s="345"/>
      <c r="B126" s="345"/>
      <c r="C126" s="345"/>
      <c r="D126" s="345"/>
      <c r="E126" s="345"/>
      <c r="F126" s="345"/>
      <c r="G126" s="345"/>
      <c r="H126" s="345"/>
      <c r="I126" s="345"/>
      <c r="J126" s="345"/>
      <c r="K126" s="345" t="s">
        <v>408</v>
      </c>
      <c r="L126" s="345"/>
      <c r="M126" s="346">
        <v>45141</v>
      </c>
      <c r="N126" s="345"/>
      <c r="O126" s="345" t="s">
        <v>458</v>
      </c>
      <c r="P126" s="345"/>
      <c r="Q126" s="362" t="s">
        <v>444</v>
      </c>
      <c r="R126" s="345"/>
      <c r="S126" s="345"/>
      <c r="T126" s="345"/>
      <c r="U126" s="345" t="s">
        <v>453</v>
      </c>
      <c r="V126" s="345"/>
      <c r="W126" s="345" t="s">
        <v>360</v>
      </c>
      <c r="X126" s="345"/>
      <c r="Y126" s="361"/>
      <c r="Z126" s="345"/>
      <c r="AA126" s="345" t="s">
        <v>407</v>
      </c>
      <c r="AB126" s="345"/>
      <c r="AC126" s="368">
        <v>656.25</v>
      </c>
    </row>
    <row r="127" spans="1:30" x14ac:dyDescent="0.25">
      <c r="A127" s="345"/>
      <c r="B127" s="345"/>
      <c r="C127" s="345"/>
      <c r="D127" s="345"/>
      <c r="E127" s="345"/>
      <c r="F127" s="345"/>
      <c r="G127" s="345"/>
      <c r="H127" s="345"/>
      <c r="I127" s="345"/>
      <c r="J127" s="345"/>
      <c r="K127" s="345" t="s">
        <v>408</v>
      </c>
      <c r="L127" s="345"/>
      <c r="M127" s="346">
        <v>45176</v>
      </c>
      <c r="N127" s="345"/>
      <c r="O127" s="345" t="s">
        <v>459</v>
      </c>
      <c r="P127" s="345"/>
      <c r="Q127" s="362" t="s">
        <v>444</v>
      </c>
      <c r="R127" s="345"/>
      <c r="S127" s="345"/>
      <c r="T127" s="345"/>
      <c r="U127" s="345" t="s">
        <v>453</v>
      </c>
      <c r="V127" s="345"/>
      <c r="W127" s="345" t="s">
        <v>360</v>
      </c>
      <c r="X127" s="345"/>
      <c r="Y127" s="361"/>
      <c r="Z127" s="345"/>
      <c r="AA127" s="345" t="s">
        <v>407</v>
      </c>
      <c r="AB127" s="345"/>
      <c r="AC127" s="368">
        <v>3296.88</v>
      </c>
    </row>
    <row r="128" spans="1:30" x14ac:dyDescent="0.25">
      <c r="A128" s="345"/>
      <c r="B128" s="345"/>
      <c r="C128" s="345"/>
      <c r="D128" s="345"/>
      <c r="E128" s="345"/>
      <c r="F128" s="345"/>
      <c r="G128" s="345"/>
      <c r="H128" s="345"/>
      <c r="I128" s="345"/>
      <c r="J128" s="345"/>
      <c r="K128" s="345" t="s">
        <v>408</v>
      </c>
      <c r="L128" s="345"/>
      <c r="M128" s="346">
        <v>45203</v>
      </c>
      <c r="N128" s="345"/>
      <c r="O128" s="345" t="s">
        <v>460</v>
      </c>
      <c r="P128" s="345"/>
      <c r="Q128" s="362" t="s">
        <v>444</v>
      </c>
      <c r="R128" s="345"/>
      <c r="S128" s="345"/>
      <c r="T128" s="345"/>
      <c r="U128" s="345" t="s">
        <v>453</v>
      </c>
      <c r="V128" s="345"/>
      <c r="W128" s="345" t="s">
        <v>360</v>
      </c>
      <c r="X128" s="345"/>
      <c r="Y128" s="361"/>
      <c r="Z128" s="345"/>
      <c r="AA128" s="345" t="s">
        <v>407</v>
      </c>
      <c r="AB128" s="345"/>
      <c r="AC128" s="368">
        <v>5843.75</v>
      </c>
    </row>
    <row r="129" spans="1:30" ht="13" thickBot="1" x14ac:dyDescent="0.3">
      <c r="A129" s="345"/>
      <c r="B129" s="345"/>
      <c r="C129" s="345"/>
      <c r="D129" s="345"/>
      <c r="E129" s="345"/>
      <c r="F129" s="345"/>
      <c r="G129" s="345"/>
      <c r="H129" s="345"/>
      <c r="I129" s="345"/>
      <c r="J129" s="345"/>
      <c r="K129" s="345" t="s">
        <v>408</v>
      </c>
      <c r="L129" s="345"/>
      <c r="M129" s="346">
        <v>45237</v>
      </c>
      <c r="N129" s="345"/>
      <c r="O129" s="345" t="s">
        <v>461</v>
      </c>
      <c r="P129" s="345"/>
      <c r="Q129" s="362" t="s">
        <v>444</v>
      </c>
      <c r="R129" s="345"/>
      <c r="S129" s="345"/>
      <c r="T129" s="345"/>
      <c r="U129" s="345" t="s">
        <v>453</v>
      </c>
      <c r="V129" s="345"/>
      <c r="W129" s="345" t="s">
        <v>360</v>
      </c>
      <c r="X129" s="345"/>
      <c r="Y129" s="361"/>
      <c r="Z129" s="345"/>
      <c r="AA129" s="345" t="s">
        <v>407</v>
      </c>
      <c r="AB129" s="345"/>
      <c r="AC129" s="382">
        <v>5000</v>
      </c>
    </row>
    <row r="130" spans="1:30" x14ac:dyDescent="0.25">
      <c r="A130" s="345"/>
      <c r="B130" s="345"/>
      <c r="C130" s="345"/>
      <c r="D130" s="345"/>
      <c r="E130" s="345"/>
      <c r="F130" s="345"/>
      <c r="G130" s="345"/>
      <c r="H130" s="345" t="s">
        <v>462</v>
      </c>
      <c r="I130" s="345"/>
      <c r="J130" s="345"/>
      <c r="K130" s="345"/>
      <c r="L130" s="345"/>
      <c r="M130" s="346"/>
      <c r="N130" s="345"/>
      <c r="O130" s="345"/>
      <c r="P130" s="345"/>
      <c r="Q130" s="360"/>
      <c r="R130" s="345"/>
      <c r="S130" s="345"/>
      <c r="T130" s="345"/>
      <c r="U130" s="345"/>
      <c r="V130" s="345"/>
      <c r="W130" s="345"/>
      <c r="X130" s="345"/>
      <c r="Y130" s="345"/>
      <c r="Z130" s="345"/>
      <c r="AA130" s="345"/>
      <c r="AB130" s="345"/>
      <c r="AC130" s="368">
        <f>ROUND(SUM(AC120:AC129),5)</f>
        <v>22059.38</v>
      </c>
      <c r="AD130" s="363">
        <f>AC130</f>
        <v>22059.38</v>
      </c>
    </row>
    <row r="131" spans="1:30" x14ac:dyDescent="0.25">
      <c r="A131" s="342"/>
      <c r="B131" s="342"/>
      <c r="C131" s="342"/>
      <c r="D131" s="342"/>
      <c r="E131" s="342"/>
      <c r="F131" s="342"/>
      <c r="G131" s="342"/>
      <c r="H131" s="342" t="s">
        <v>375</v>
      </c>
      <c r="I131" s="342"/>
      <c r="J131" s="342"/>
      <c r="K131" s="342"/>
      <c r="L131" s="342"/>
      <c r="M131" s="343"/>
      <c r="N131" s="342"/>
      <c r="O131" s="342"/>
      <c r="P131" s="342"/>
      <c r="Q131" s="359"/>
      <c r="R131" s="342"/>
      <c r="S131" s="342"/>
      <c r="T131" s="342"/>
      <c r="U131" s="342"/>
      <c r="V131" s="342"/>
      <c r="W131" s="342"/>
      <c r="X131" s="342"/>
      <c r="Y131" s="342"/>
      <c r="Z131" s="342"/>
      <c r="AA131" s="342"/>
      <c r="AB131" s="342"/>
      <c r="AC131" s="344"/>
    </row>
    <row r="132" spans="1:30" ht="13" thickBot="1" x14ac:dyDescent="0.3">
      <c r="A132" s="350"/>
      <c r="B132" s="350"/>
      <c r="C132" s="350"/>
      <c r="D132" s="350"/>
      <c r="E132" s="350"/>
      <c r="F132" s="350"/>
      <c r="G132" s="350"/>
      <c r="H132" s="350"/>
      <c r="I132" s="345"/>
      <c r="J132" s="345"/>
      <c r="K132" s="345" t="s">
        <v>408</v>
      </c>
      <c r="L132" s="345"/>
      <c r="M132" s="346">
        <v>45141</v>
      </c>
      <c r="N132" s="345"/>
      <c r="O132" s="345" t="s">
        <v>463</v>
      </c>
      <c r="P132" s="345"/>
      <c r="Q132" s="362" t="s">
        <v>444</v>
      </c>
      <c r="R132" s="345"/>
      <c r="S132" s="345"/>
      <c r="T132" s="345"/>
      <c r="U132" s="345" t="s">
        <v>464</v>
      </c>
      <c r="V132" s="345"/>
      <c r="W132" s="345" t="s">
        <v>360</v>
      </c>
      <c r="X132" s="345"/>
      <c r="Y132" s="361"/>
      <c r="Z132" s="345"/>
      <c r="AA132" s="345" t="s">
        <v>407</v>
      </c>
      <c r="AB132" s="345"/>
      <c r="AC132" s="382">
        <v>4878.75</v>
      </c>
    </row>
    <row r="133" spans="1:30" x14ac:dyDescent="0.25">
      <c r="A133" s="345"/>
      <c r="B133" s="345"/>
      <c r="C133" s="345"/>
      <c r="D133" s="345"/>
      <c r="E133" s="345"/>
      <c r="F133" s="345"/>
      <c r="G133" s="345"/>
      <c r="H133" s="345" t="s">
        <v>465</v>
      </c>
      <c r="I133" s="345"/>
      <c r="J133" s="345"/>
      <c r="K133" s="345"/>
      <c r="L133" s="345"/>
      <c r="M133" s="346"/>
      <c r="N133" s="345"/>
      <c r="O133" s="345"/>
      <c r="P133" s="345"/>
      <c r="Q133" s="360"/>
      <c r="R133" s="345"/>
      <c r="S133" s="345"/>
      <c r="T133" s="345"/>
      <c r="U133" s="345"/>
      <c r="V133" s="345"/>
      <c r="W133" s="345"/>
      <c r="X133" s="345"/>
      <c r="Y133" s="345"/>
      <c r="Z133" s="345"/>
      <c r="AA133" s="345"/>
      <c r="AB133" s="345"/>
      <c r="AC133" s="368">
        <f>ROUND(SUM(AC131:AC132),5)</f>
        <v>4878.75</v>
      </c>
      <c r="AD133" s="363">
        <f>AC133</f>
        <v>4878.75</v>
      </c>
    </row>
    <row r="134" spans="1:30" x14ac:dyDescent="0.25">
      <c r="A134" s="342"/>
      <c r="B134" s="342"/>
      <c r="C134" s="342"/>
      <c r="D134" s="342"/>
      <c r="E134" s="342"/>
      <c r="F134" s="342"/>
      <c r="G134" s="342"/>
      <c r="H134" s="342" t="s">
        <v>376</v>
      </c>
      <c r="I134" s="342"/>
      <c r="J134" s="342"/>
      <c r="K134" s="342"/>
      <c r="L134" s="342"/>
      <c r="M134" s="343"/>
      <c r="N134" s="342"/>
      <c r="O134" s="342"/>
      <c r="P134" s="342"/>
      <c r="Q134" s="359"/>
      <c r="R134" s="342"/>
      <c r="S134" s="342"/>
      <c r="T134" s="342"/>
      <c r="U134" s="342"/>
      <c r="V134" s="342"/>
      <c r="W134" s="342"/>
      <c r="X134" s="342"/>
      <c r="Y134" s="342"/>
      <c r="Z134" s="342"/>
      <c r="AA134" s="342"/>
      <c r="AB134" s="342"/>
      <c r="AC134" s="344"/>
    </row>
    <row r="135" spans="1:30" x14ac:dyDescent="0.25">
      <c r="A135" s="345"/>
      <c r="B135" s="345"/>
      <c r="C135" s="345"/>
      <c r="D135" s="345"/>
      <c r="E135" s="345"/>
      <c r="F135" s="345"/>
      <c r="G135" s="345"/>
      <c r="H135" s="345"/>
      <c r="I135" s="345"/>
      <c r="J135" s="345"/>
      <c r="K135" s="345" t="s">
        <v>408</v>
      </c>
      <c r="L135" s="345"/>
      <c r="M135" s="346">
        <v>44774</v>
      </c>
      <c r="N135" s="345"/>
      <c r="O135" s="345" t="s">
        <v>466</v>
      </c>
      <c r="P135" s="345"/>
      <c r="Q135" s="362" t="s">
        <v>444</v>
      </c>
      <c r="R135" s="345"/>
      <c r="S135" s="345"/>
      <c r="T135" s="345"/>
      <c r="U135" s="345" t="s">
        <v>467</v>
      </c>
      <c r="V135" s="345"/>
      <c r="W135" s="345" t="s">
        <v>360</v>
      </c>
      <c r="X135" s="345"/>
      <c r="Y135" s="361"/>
      <c r="Z135" s="345"/>
      <c r="AA135" s="345" t="s">
        <v>407</v>
      </c>
      <c r="AB135" s="345"/>
      <c r="AC135" s="368">
        <v>1000</v>
      </c>
    </row>
    <row r="136" spans="1:30" x14ac:dyDescent="0.25">
      <c r="A136" s="345"/>
      <c r="B136" s="345"/>
      <c r="C136" s="345"/>
      <c r="D136" s="345"/>
      <c r="E136" s="345"/>
      <c r="F136" s="345"/>
      <c r="G136" s="345"/>
      <c r="H136" s="345"/>
      <c r="I136" s="345"/>
      <c r="J136" s="345"/>
      <c r="K136" s="345" t="s">
        <v>447</v>
      </c>
      <c r="L136" s="345"/>
      <c r="M136" s="346">
        <v>44987</v>
      </c>
      <c r="N136" s="345"/>
      <c r="O136" s="345" t="s">
        <v>468</v>
      </c>
      <c r="P136" s="345"/>
      <c r="Q136" s="360"/>
      <c r="R136" s="345"/>
      <c r="S136" s="345" t="s">
        <v>469</v>
      </c>
      <c r="T136" s="345"/>
      <c r="U136" s="345"/>
      <c r="V136" s="345"/>
      <c r="W136" s="345" t="s">
        <v>360</v>
      </c>
      <c r="X136" s="345"/>
      <c r="Y136" s="361"/>
      <c r="Z136" s="345"/>
      <c r="AA136" s="345" t="s">
        <v>450</v>
      </c>
      <c r="AB136" s="345"/>
      <c r="AC136" s="368">
        <v>2140</v>
      </c>
    </row>
    <row r="137" spans="1:30" ht="13" thickBot="1" x14ac:dyDescent="0.3">
      <c r="A137" s="345"/>
      <c r="B137" s="345"/>
      <c r="C137" s="345"/>
      <c r="D137" s="345"/>
      <c r="E137" s="345"/>
      <c r="F137" s="345"/>
      <c r="G137" s="345"/>
      <c r="H137" s="345"/>
      <c r="I137" s="345"/>
      <c r="J137" s="345"/>
      <c r="K137" s="345" t="s">
        <v>408</v>
      </c>
      <c r="L137" s="345"/>
      <c r="M137" s="346">
        <v>45112</v>
      </c>
      <c r="N137" s="345"/>
      <c r="O137" s="345" t="s">
        <v>470</v>
      </c>
      <c r="P137" s="345"/>
      <c r="Q137" s="362" t="s">
        <v>444</v>
      </c>
      <c r="R137" s="345"/>
      <c r="S137" s="345"/>
      <c r="T137" s="345"/>
      <c r="U137" s="345" t="s">
        <v>471</v>
      </c>
      <c r="V137" s="345"/>
      <c r="W137" s="345" t="s">
        <v>360</v>
      </c>
      <c r="X137" s="345"/>
      <c r="Y137" s="361"/>
      <c r="Z137" s="345"/>
      <c r="AA137" s="345" t="s">
        <v>407</v>
      </c>
      <c r="AB137" s="345"/>
      <c r="AC137" s="368">
        <v>2000</v>
      </c>
    </row>
    <row r="138" spans="1:30" ht="13" thickBot="1" x14ac:dyDescent="0.3">
      <c r="A138" s="345"/>
      <c r="B138" s="345"/>
      <c r="C138" s="345"/>
      <c r="D138" s="345"/>
      <c r="E138" s="345"/>
      <c r="F138" s="345"/>
      <c r="G138" s="345"/>
      <c r="H138" s="345" t="s">
        <v>472</v>
      </c>
      <c r="I138" s="345"/>
      <c r="J138" s="345"/>
      <c r="K138" s="345"/>
      <c r="L138" s="345"/>
      <c r="M138" s="346"/>
      <c r="N138" s="345"/>
      <c r="O138" s="345"/>
      <c r="P138" s="345"/>
      <c r="Q138" s="360"/>
      <c r="R138" s="345"/>
      <c r="S138" s="345"/>
      <c r="T138" s="345"/>
      <c r="U138" s="345"/>
      <c r="V138" s="345"/>
      <c r="W138" s="345"/>
      <c r="X138" s="345"/>
      <c r="Y138" s="345"/>
      <c r="Z138" s="345"/>
      <c r="AA138" s="345"/>
      <c r="AB138" s="345"/>
      <c r="AC138" s="349">
        <f>ROUND(SUM(AC134:AC137),5)</f>
        <v>5140</v>
      </c>
      <c r="AD138" s="363">
        <f>AC138</f>
        <v>5140</v>
      </c>
    </row>
    <row r="139" spans="1:30" x14ac:dyDescent="0.25">
      <c r="A139" s="345"/>
      <c r="B139" s="345"/>
      <c r="C139" s="345"/>
      <c r="D139" s="345"/>
      <c r="E139" s="345"/>
      <c r="F139" s="345"/>
      <c r="G139" s="345" t="s">
        <v>377</v>
      </c>
      <c r="H139" s="345"/>
      <c r="I139" s="345"/>
      <c r="J139" s="345"/>
      <c r="K139" s="345"/>
      <c r="L139" s="345"/>
      <c r="M139" s="346"/>
      <c r="N139" s="345"/>
      <c r="O139" s="345"/>
      <c r="P139" s="345"/>
      <c r="Q139" s="360"/>
      <c r="R139" s="345"/>
      <c r="S139" s="345"/>
      <c r="T139" s="345"/>
      <c r="U139" s="345"/>
      <c r="V139" s="345"/>
      <c r="W139" s="345"/>
      <c r="X139" s="345"/>
      <c r="Y139" s="345"/>
      <c r="Z139" s="345"/>
      <c r="AA139" s="345"/>
      <c r="AB139" s="345"/>
      <c r="AC139" s="347">
        <f>ROUND(AC130+AC133+AC138,5)</f>
        <v>32078.13</v>
      </c>
      <c r="AD139" s="363"/>
    </row>
    <row r="140" spans="1:30" x14ac:dyDescent="0.25">
      <c r="A140" s="342"/>
      <c r="B140" s="342"/>
      <c r="C140" s="342"/>
      <c r="D140" s="342"/>
      <c r="E140" s="342"/>
      <c r="F140" s="342"/>
      <c r="G140" s="342" t="s">
        <v>378</v>
      </c>
      <c r="H140" s="342"/>
      <c r="I140" s="342"/>
      <c r="J140" s="342"/>
      <c r="K140" s="342"/>
      <c r="L140" s="342"/>
      <c r="M140" s="343"/>
      <c r="N140" s="342"/>
      <c r="O140" s="342"/>
      <c r="P140" s="342"/>
      <c r="Q140" s="359"/>
      <c r="R140" s="342"/>
      <c r="S140" s="342"/>
      <c r="T140" s="342"/>
      <c r="U140" s="342"/>
      <c r="V140" s="342"/>
      <c r="W140" s="342"/>
      <c r="X140" s="342"/>
      <c r="Y140" s="342"/>
      <c r="Z140" s="342"/>
      <c r="AA140" s="342"/>
      <c r="AB140" s="342"/>
      <c r="AC140" s="344"/>
    </row>
    <row r="141" spans="1:30" x14ac:dyDescent="0.25">
      <c r="A141" s="342"/>
      <c r="B141" s="342"/>
      <c r="C141" s="342"/>
      <c r="D141" s="342"/>
      <c r="E141" s="342"/>
      <c r="F141" s="342"/>
      <c r="G141" s="342"/>
      <c r="H141" s="342" t="s">
        <v>379</v>
      </c>
      <c r="I141" s="342"/>
      <c r="J141" s="342"/>
      <c r="K141" s="342"/>
      <c r="L141" s="342"/>
      <c r="M141" s="343"/>
      <c r="N141" s="342"/>
      <c r="O141" s="342"/>
      <c r="P141" s="342"/>
      <c r="Q141" s="359"/>
      <c r="R141" s="342"/>
      <c r="S141" s="342"/>
      <c r="T141" s="342"/>
      <c r="U141" s="342"/>
      <c r="V141" s="342"/>
      <c r="W141" s="342"/>
      <c r="X141" s="342"/>
      <c r="Y141" s="342"/>
      <c r="Z141" s="342"/>
      <c r="AA141" s="342"/>
      <c r="AB141" s="342"/>
      <c r="AC141" s="344"/>
    </row>
    <row r="142" spans="1:30" x14ac:dyDescent="0.25">
      <c r="A142" s="345"/>
      <c r="B142" s="345"/>
      <c r="C142" s="345"/>
      <c r="D142" s="345"/>
      <c r="E142" s="345"/>
      <c r="F142" s="345"/>
      <c r="G142" s="345"/>
      <c r="H142" s="345"/>
      <c r="I142" s="345"/>
      <c r="J142" s="345"/>
      <c r="K142" s="345" t="s">
        <v>447</v>
      </c>
      <c r="L142" s="345"/>
      <c r="M142" s="346">
        <v>45106</v>
      </c>
      <c r="N142" s="345"/>
      <c r="O142" s="345" t="s">
        <v>473</v>
      </c>
      <c r="P142" s="345"/>
      <c r="Q142" s="360"/>
      <c r="R142" s="345"/>
      <c r="S142" s="345" t="s">
        <v>474</v>
      </c>
      <c r="T142" s="345"/>
      <c r="U142" s="345"/>
      <c r="V142" s="345"/>
      <c r="W142" s="345" t="s">
        <v>475</v>
      </c>
      <c r="X142" s="345"/>
      <c r="Y142" s="361"/>
      <c r="Z142" s="345"/>
      <c r="AA142" s="345" t="s">
        <v>450</v>
      </c>
      <c r="AB142" s="345"/>
      <c r="AC142" s="368">
        <v>2064</v>
      </c>
    </row>
    <row r="143" spans="1:30" ht="13" thickBot="1" x14ac:dyDescent="0.3">
      <c r="A143" s="345"/>
      <c r="B143" s="345"/>
      <c r="C143" s="345"/>
      <c r="D143" s="345"/>
      <c r="E143" s="345"/>
      <c r="F143" s="345"/>
      <c r="G143" s="345"/>
      <c r="H143" s="345"/>
      <c r="I143" s="345"/>
      <c r="J143" s="345"/>
      <c r="K143" s="345" t="s">
        <v>447</v>
      </c>
      <c r="L143" s="345"/>
      <c r="M143" s="346">
        <v>45300</v>
      </c>
      <c r="N143" s="345"/>
      <c r="O143" s="345" t="s">
        <v>476</v>
      </c>
      <c r="P143" s="345"/>
      <c r="Q143" s="360"/>
      <c r="R143" s="345"/>
      <c r="S143" s="345" t="s">
        <v>477</v>
      </c>
      <c r="T143" s="345"/>
      <c r="U143" s="345" t="s">
        <v>478</v>
      </c>
      <c r="V143" s="345"/>
      <c r="W143" s="345" t="s">
        <v>475</v>
      </c>
      <c r="X143" s="345"/>
      <c r="Y143" s="361"/>
      <c r="Z143" s="345"/>
      <c r="AA143" s="345" t="s">
        <v>450</v>
      </c>
      <c r="AB143" s="345"/>
      <c r="AC143" s="382">
        <v>2330.16</v>
      </c>
    </row>
    <row r="144" spans="1:30" x14ac:dyDescent="0.25">
      <c r="A144" s="345"/>
      <c r="B144" s="345"/>
      <c r="C144" s="345"/>
      <c r="D144" s="345"/>
      <c r="E144" s="345"/>
      <c r="F144" s="345"/>
      <c r="G144" s="345"/>
      <c r="H144" s="345" t="s">
        <v>479</v>
      </c>
      <c r="I144" s="345"/>
      <c r="J144" s="345"/>
      <c r="K144" s="345"/>
      <c r="L144" s="345"/>
      <c r="M144" s="346"/>
      <c r="N144" s="345"/>
      <c r="O144" s="345"/>
      <c r="P144" s="345"/>
      <c r="Q144" s="360"/>
      <c r="R144" s="345"/>
      <c r="S144" s="345"/>
      <c r="T144" s="345"/>
      <c r="U144" s="345"/>
      <c r="V144" s="345"/>
      <c r="W144" s="345"/>
      <c r="X144" s="345"/>
      <c r="Y144" s="345"/>
      <c r="Z144" s="345"/>
      <c r="AA144" s="345"/>
      <c r="AB144" s="345"/>
      <c r="AC144" s="368">
        <f>ROUND(SUM(AC141:AC143),5)</f>
        <v>4394.16</v>
      </c>
      <c r="AD144" s="363">
        <f>AC144</f>
        <v>4394.16</v>
      </c>
    </row>
    <row r="145" spans="1:30" x14ac:dyDescent="0.25">
      <c r="A145" s="342"/>
      <c r="B145" s="342"/>
      <c r="C145" s="342"/>
      <c r="D145" s="342"/>
      <c r="E145" s="390" t="s">
        <v>558</v>
      </c>
      <c r="F145" s="342"/>
      <c r="G145" s="342"/>
      <c r="H145" s="342" t="s">
        <v>380</v>
      </c>
      <c r="I145" s="342"/>
      <c r="J145" s="342"/>
      <c r="K145" s="342"/>
      <c r="L145" s="342"/>
      <c r="M145" s="343"/>
      <c r="N145" s="342"/>
      <c r="O145" s="342"/>
      <c r="P145" s="342"/>
      <c r="Q145" s="359"/>
      <c r="R145" s="342"/>
      <c r="S145" s="342"/>
      <c r="T145" s="342"/>
      <c r="U145" s="342"/>
      <c r="V145" s="342"/>
      <c r="W145" s="342"/>
      <c r="X145" s="342"/>
      <c r="Y145" s="342"/>
      <c r="Z145" s="342"/>
      <c r="AA145" s="342"/>
      <c r="AB145" s="342"/>
      <c r="AC145" s="344"/>
    </row>
    <row r="146" spans="1:30" ht="13" thickBot="1" x14ac:dyDescent="0.3">
      <c r="A146" s="350"/>
      <c r="B146" s="350"/>
      <c r="C146" s="350"/>
      <c r="D146" s="350"/>
      <c r="E146" s="350"/>
      <c r="F146" s="350"/>
      <c r="G146" s="350"/>
      <c r="H146" s="350"/>
      <c r="I146" s="345"/>
      <c r="J146" s="345"/>
      <c r="K146" s="345" t="s">
        <v>447</v>
      </c>
      <c r="L146" s="345"/>
      <c r="M146" s="346">
        <v>45201</v>
      </c>
      <c r="N146" s="345"/>
      <c r="O146" s="345" t="s">
        <v>480</v>
      </c>
      <c r="P146" s="345"/>
      <c r="Q146" s="360"/>
      <c r="R146" s="345"/>
      <c r="S146" s="345" t="s">
        <v>481</v>
      </c>
      <c r="T146" s="345"/>
      <c r="U146" s="345" t="s">
        <v>482</v>
      </c>
      <c r="V146" s="345"/>
      <c r="W146" s="345" t="s">
        <v>360</v>
      </c>
      <c r="X146" s="345"/>
      <c r="Y146" s="361"/>
      <c r="Z146" s="345"/>
      <c r="AA146" s="345" t="s">
        <v>450</v>
      </c>
      <c r="AB146" s="345"/>
      <c r="AC146" s="368">
        <v>9375</v>
      </c>
    </row>
    <row r="147" spans="1:30" ht="13" thickBot="1" x14ac:dyDescent="0.3">
      <c r="A147" s="345"/>
      <c r="B147" s="345"/>
      <c r="C147" s="345"/>
      <c r="D147" s="345"/>
      <c r="E147" s="345"/>
      <c r="F147" s="345"/>
      <c r="G147" s="345"/>
      <c r="H147" s="345" t="s">
        <v>483</v>
      </c>
      <c r="I147" s="345"/>
      <c r="J147" s="345"/>
      <c r="K147" s="345"/>
      <c r="L147" s="345"/>
      <c r="M147" s="346"/>
      <c r="N147" s="345"/>
      <c r="O147" s="345"/>
      <c r="P147" s="345"/>
      <c r="Q147" s="360"/>
      <c r="R147" s="345"/>
      <c r="S147" s="345"/>
      <c r="T147" s="345"/>
      <c r="U147" s="345"/>
      <c r="V147" s="345"/>
      <c r="W147" s="345"/>
      <c r="X147" s="345"/>
      <c r="Y147" s="345"/>
      <c r="Z147" s="345"/>
      <c r="AA147" s="345"/>
      <c r="AB147" s="345"/>
      <c r="AC147" s="386">
        <f>ROUND(SUM(AC145:AC146),5)</f>
        <v>9375</v>
      </c>
      <c r="AD147" s="363">
        <f>AC147</f>
        <v>9375</v>
      </c>
    </row>
    <row r="148" spans="1:30" x14ac:dyDescent="0.25">
      <c r="A148" s="345"/>
      <c r="B148" s="345"/>
      <c r="C148" s="345"/>
      <c r="D148" s="345"/>
      <c r="E148" s="345"/>
      <c r="F148" s="345"/>
      <c r="G148" s="345" t="s">
        <v>381</v>
      </c>
      <c r="H148" s="345"/>
      <c r="I148" s="345"/>
      <c r="J148" s="345"/>
      <c r="K148" s="345"/>
      <c r="L148" s="345"/>
      <c r="M148" s="346"/>
      <c r="N148" s="345"/>
      <c r="O148" s="345"/>
      <c r="P148" s="345"/>
      <c r="Q148" s="360"/>
      <c r="R148" s="345"/>
      <c r="S148" s="345"/>
      <c r="T148" s="345"/>
      <c r="U148" s="345"/>
      <c r="V148" s="345"/>
      <c r="W148" s="345"/>
      <c r="X148" s="345"/>
      <c r="Y148" s="345"/>
      <c r="Z148" s="345"/>
      <c r="AA148" s="345"/>
      <c r="AB148" s="345"/>
      <c r="AC148" s="347">
        <f>ROUND(AC144+AC147,5)</f>
        <v>13769.16</v>
      </c>
    </row>
    <row r="149" spans="1:30" x14ac:dyDescent="0.25">
      <c r="A149" s="342"/>
      <c r="B149" s="342"/>
      <c r="C149" s="342"/>
      <c r="D149" s="342"/>
      <c r="E149" s="342"/>
      <c r="F149" s="342"/>
      <c r="G149" s="342" t="s">
        <v>382</v>
      </c>
      <c r="H149" s="342"/>
      <c r="I149" s="342"/>
      <c r="J149" s="342"/>
      <c r="K149" s="342"/>
      <c r="L149" s="342"/>
      <c r="M149" s="343"/>
      <c r="N149" s="342"/>
      <c r="O149" s="342"/>
      <c r="P149" s="342"/>
      <c r="Q149" s="359"/>
      <c r="R149" s="342"/>
      <c r="S149" s="342"/>
      <c r="T149" s="342"/>
      <c r="U149" s="342"/>
      <c r="V149" s="342"/>
      <c r="W149" s="342"/>
      <c r="X149" s="342"/>
      <c r="Y149" s="342"/>
      <c r="Z149" s="342"/>
      <c r="AA149" s="342"/>
      <c r="AB149" s="342"/>
      <c r="AC149" s="344"/>
    </row>
    <row r="150" spans="1:30" x14ac:dyDescent="0.25">
      <c r="A150" s="342"/>
      <c r="B150" s="342"/>
      <c r="C150" s="342"/>
      <c r="D150" s="342"/>
      <c r="E150" s="342"/>
      <c r="F150" s="342"/>
      <c r="G150" s="342"/>
      <c r="H150" s="342" t="s">
        <v>383</v>
      </c>
      <c r="I150" s="342"/>
      <c r="J150" s="342"/>
      <c r="K150" s="342"/>
      <c r="L150" s="342"/>
      <c r="M150" s="343"/>
      <c r="N150" s="342"/>
      <c r="O150" s="342"/>
      <c r="P150" s="342"/>
      <c r="Q150" s="359"/>
      <c r="R150" s="342"/>
      <c r="S150" s="342"/>
      <c r="T150" s="342"/>
      <c r="U150" s="342"/>
      <c r="V150" s="342"/>
      <c r="W150" s="342"/>
      <c r="X150" s="342"/>
      <c r="Y150" s="342"/>
      <c r="Z150" s="342"/>
      <c r="AA150" s="342"/>
      <c r="AB150" s="342"/>
      <c r="AC150" s="344"/>
    </row>
    <row r="151" spans="1:30" ht="13" thickBot="1" x14ac:dyDescent="0.3">
      <c r="A151" s="350"/>
      <c r="B151" s="350"/>
      <c r="C151" s="350"/>
      <c r="D151" s="350"/>
      <c r="E151" s="350"/>
      <c r="F151" s="350"/>
      <c r="G151" s="350"/>
      <c r="H151" s="350"/>
      <c r="I151" s="345"/>
      <c r="J151" s="345"/>
      <c r="K151" s="345" t="s">
        <v>408</v>
      </c>
      <c r="L151" s="345"/>
      <c r="M151" s="346">
        <v>45237</v>
      </c>
      <c r="N151" s="345"/>
      <c r="O151" s="345" t="s">
        <v>484</v>
      </c>
      <c r="P151" s="345"/>
      <c r="Q151" s="362" t="s">
        <v>444</v>
      </c>
      <c r="R151" s="345"/>
      <c r="S151" s="345"/>
      <c r="T151" s="345"/>
      <c r="U151" s="345" t="s">
        <v>464</v>
      </c>
      <c r="V151" s="345"/>
      <c r="W151" s="345" t="s">
        <v>360</v>
      </c>
      <c r="X151" s="345"/>
      <c r="Y151" s="361"/>
      <c r="Z151" s="345"/>
      <c r="AA151" s="345" t="s">
        <v>407</v>
      </c>
      <c r="AB151" s="345"/>
      <c r="AC151" s="382">
        <v>6120</v>
      </c>
    </row>
    <row r="152" spans="1:30" x14ac:dyDescent="0.25">
      <c r="A152" s="345"/>
      <c r="B152" s="345"/>
      <c r="C152" s="345"/>
      <c r="D152" s="345"/>
      <c r="E152" s="345"/>
      <c r="F152" s="345"/>
      <c r="G152" s="345"/>
      <c r="H152" s="345" t="s">
        <v>413</v>
      </c>
      <c r="I152" s="345"/>
      <c r="J152" s="345"/>
      <c r="K152" s="345"/>
      <c r="L152" s="345"/>
      <c r="M152" s="346"/>
      <c r="N152" s="345"/>
      <c r="O152" s="345"/>
      <c r="P152" s="345"/>
      <c r="Q152" s="360"/>
      <c r="R152" s="345"/>
      <c r="S152" s="345"/>
      <c r="T152" s="345"/>
      <c r="U152" s="345"/>
      <c r="V152" s="345"/>
      <c r="W152" s="345"/>
      <c r="X152" s="345"/>
      <c r="Y152" s="345"/>
      <c r="Z152" s="345"/>
      <c r="AA152" s="345"/>
      <c r="AB152" s="345"/>
      <c r="AC152" s="368">
        <f>ROUND(SUM(AC150:AC151),5)</f>
        <v>6120</v>
      </c>
      <c r="AD152" s="363">
        <f>AC152</f>
        <v>6120</v>
      </c>
    </row>
    <row r="153" spans="1:30" x14ac:dyDescent="0.25">
      <c r="A153" s="342"/>
      <c r="B153" s="342"/>
      <c r="C153" s="342"/>
      <c r="D153" s="342"/>
      <c r="E153" s="342"/>
      <c r="F153" s="342"/>
      <c r="G153" s="342"/>
      <c r="H153" s="342" t="s">
        <v>384</v>
      </c>
      <c r="I153" s="342"/>
      <c r="J153" s="342"/>
      <c r="K153" s="342"/>
      <c r="L153" s="342"/>
      <c r="M153" s="343"/>
      <c r="N153" s="342"/>
      <c r="O153" s="342"/>
      <c r="P153" s="342"/>
      <c r="Q153" s="359"/>
      <c r="R153" s="342"/>
      <c r="S153" s="342"/>
      <c r="T153" s="342"/>
      <c r="U153" s="342"/>
      <c r="V153" s="342"/>
      <c r="W153" s="342"/>
      <c r="X153" s="342"/>
      <c r="Y153" s="342"/>
      <c r="Z153" s="342"/>
      <c r="AA153" s="342"/>
      <c r="AB153" s="342"/>
      <c r="AC153" s="344"/>
    </row>
    <row r="154" spans="1:30" ht="13" thickBot="1" x14ac:dyDescent="0.3">
      <c r="A154" s="350"/>
      <c r="B154" s="350"/>
      <c r="C154" s="350"/>
      <c r="D154" s="350"/>
      <c r="E154" s="350"/>
      <c r="F154" s="350"/>
      <c r="G154" s="350"/>
      <c r="H154" s="350"/>
      <c r="I154" s="345"/>
      <c r="J154" s="345"/>
      <c r="K154" s="345" t="s">
        <v>447</v>
      </c>
      <c r="L154" s="345"/>
      <c r="M154" s="346">
        <v>45200</v>
      </c>
      <c r="N154" s="345"/>
      <c r="O154" s="345" t="s">
        <v>485</v>
      </c>
      <c r="P154" s="345"/>
      <c r="Q154" s="360"/>
      <c r="R154" s="345"/>
      <c r="S154" s="345" t="s">
        <v>486</v>
      </c>
      <c r="T154" s="345"/>
      <c r="U154" s="345"/>
      <c r="V154" s="345"/>
      <c r="W154" s="345" t="s">
        <v>360</v>
      </c>
      <c r="X154" s="345"/>
      <c r="Y154" s="361"/>
      <c r="Z154" s="345"/>
      <c r="AA154" s="345" t="s">
        <v>450</v>
      </c>
      <c r="AB154" s="345"/>
      <c r="AC154" s="364">
        <v>1000</v>
      </c>
    </row>
    <row r="155" spans="1:30" x14ac:dyDescent="0.25">
      <c r="A155" s="345"/>
      <c r="B155" s="345"/>
      <c r="C155" s="345"/>
      <c r="D155" s="345"/>
      <c r="E155" s="345"/>
      <c r="F155" s="345"/>
      <c r="G155" s="345"/>
      <c r="H155" s="345" t="s">
        <v>487</v>
      </c>
      <c r="I155" s="345"/>
      <c r="J155" s="345"/>
      <c r="K155" s="345"/>
      <c r="L155" s="345"/>
      <c r="M155" s="346"/>
      <c r="N155" s="345"/>
      <c r="O155" s="345"/>
      <c r="P155" s="345"/>
      <c r="Q155" s="360"/>
      <c r="R155" s="345"/>
      <c r="S155" s="345"/>
      <c r="T155" s="345"/>
      <c r="U155" s="345"/>
      <c r="V155" s="345"/>
      <c r="W155" s="345"/>
      <c r="X155" s="345"/>
      <c r="Y155" s="345"/>
      <c r="Z155" s="345"/>
      <c r="AA155" s="345"/>
      <c r="AB155" s="345"/>
      <c r="AC155" s="368">
        <f>ROUND(SUM(AC153:AC154),5)</f>
        <v>1000</v>
      </c>
      <c r="AD155" s="363">
        <f>AC155</f>
        <v>1000</v>
      </c>
    </row>
    <row r="156" spans="1:30" x14ac:dyDescent="0.25">
      <c r="A156" s="342"/>
      <c r="B156" s="342"/>
      <c r="C156" s="342"/>
      <c r="D156" s="342"/>
      <c r="E156" s="342"/>
      <c r="F156" s="342"/>
      <c r="G156" s="342"/>
      <c r="H156" s="342" t="s">
        <v>385</v>
      </c>
      <c r="I156" s="342"/>
      <c r="J156" s="342"/>
      <c r="K156" s="342"/>
      <c r="L156" s="342"/>
      <c r="M156" s="343"/>
      <c r="N156" s="342"/>
      <c r="O156" s="342"/>
      <c r="P156" s="342"/>
      <c r="Q156" s="359"/>
      <c r="R156" s="342"/>
      <c r="S156" s="342"/>
      <c r="T156" s="342"/>
      <c r="U156" s="342"/>
      <c r="V156" s="342"/>
      <c r="W156" s="342"/>
      <c r="X156" s="342"/>
      <c r="Y156" s="342"/>
      <c r="Z156" s="342"/>
      <c r="AA156" s="342"/>
      <c r="AB156" s="342"/>
      <c r="AC156" s="344"/>
    </row>
    <row r="157" spans="1:30" x14ac:dyDescent="0.25">
      <c r="A157" s="345"/>
      <c r="B157" s="345"/>
      <c r="C157" s="345"/>
      <c r="D157" s="345"/>
      <c r="E157" s="345"/>
      <c r="F157" s="345"/>
      <c r="G157" s="345"/>
      <c r="H157" s="345"/>
      <c r="I157" s="345"/>
      <c r="J157" s="345"/>
      <c r="K157" s="345" t="s">
        <v>408</v>
      </c>
      <c r="L157" s="345"/>
      <c r="M157" s="346">
        <v>45176</v>
      </c>
      <c r="N157" s="345"/>
      <c r="O157" s="345" t="s">
        <v>488</v>
      </c>
      <c r="P157" s="345"/>
      <c r="Q157" s="362" t="s">
        <v>444</v>
      </c>
      <c r="R157" s="345"/>
      <c r="S157" s="345"/>
      <c r="T157" s="345"/>
      <c r="U157" s="345" t="s">
        <v>464</v>
      </c>
      <c r="V157" s="345"/>
      <c r="W157" s="345" t="s">
        <v>360</v>
      </c>
      <c r="X157" s="345"/>
      <c r="Y157" s="361"/>
      <c r="Z157" s="345"/>
      <c r="AA157" s="345" t="s">
        <v>407</v>
      </c>
      <c r="AB157" s="345"/>
      <c r="AC157" s="368">
        <v>6225</v>
      </c>
    </row>
    <row r="158" spans="1:30" ht="13" thickBot="1" x14ac:dyDescent="0.3">
      <c r="A158" s="345"/>
      <c r="B158" s="345"/>
      <c r="C158" s="345"/>
      <c r="D158" s="345"/>
      <c r="E158" s="345"/>
      <c r="F158" s="345"/>
      <c r="G158" s="345"/>
      <c r="H158" s="345"/>
      <c r="I158" s="345"/>
      <c r="J158" s="345"/>
      <c r="K158" s="345" t="s">
        <v>408</v>
      </c>
      <c r="L158" s="345"/>
      <c r="M158" s="346">
        <v>45203</v>
      </c>
      <c r="N158" s="345"/>
      <c r="O158" s="345" t="s">
        <v>489</v>
      </c>
      <c r="P158" s="345"/>
      <c r="Q158" s="362" t="s">
        <v>444</v>
      </c>
      <c r="R158" s="345"/>
      <c r="S158" s="345"/>
      <c r="T158" s="345"/>
      <c r="U158" s="345" t="s">
        <v>464</v>
      </c>
      <c r="V158" s="345"/>
      <c r="W158" s="345" t="s">
        <v>360</v>
      </c>
      <c r="X158" s="345"/>
      <c r="Y158" s="361"/>
      <c r="Z158" s="345"/>
      <c r="AA158" s="345" t="s">
        <v>407</v>
      </c>
      <c r="AB158" s="345"/>
      <c r="AC158" s="382">
        <v>7350</v>
      </c>
    </row>
    <row r="159" spans="1:30" x14ac:dyDescent="0.25">
      <c r="A159" s="345"/>
      <c r="B159" s="345"/>
      <c r="C159" s="345"/>
      <c r="D159" s="345"/>
      <c r="E159" s="345"/>
      <c r="F159" s="345"/>
      <c r="G159" s="345"/>
      <c r="H159" s="345" t="s">
        <v>490</v>
      </c>
      <c r="I159" s="345"/>
      <c r="J159" s="345"/>
      <c r="K159" s="345"/>
      <c r="L159" s="345"/>
      <c r="M159" s="346"/>
      <c r="N159" s="345"/>
      <c r="O159" s="345"/>
      <c r="P159" s="345"/>
      <c r="Q159" s="360"/>
      <c r="R159" s="345"/>
      <c r="S159" s="345"/>
      <c r="T159" s="345"/>
      <c r="U159" s="345"/>
      <c r="V159" s="345"/>
      <c r="W159" s="345"/>
      <c r="X159" s="345"/>
      <c r="Y159" s="345"/>
      <c r="Z159" s="345"/>
      <c r="AA159" s="345"/>
      <c r="AB159" s="345"/>
      <c r="AC159" s="368">
        <f>ROUND(SUM(AC156:AC158),5)</f>
        <v>13575</v>
      </c>
      <c r="AD159" s="363">
        <f>AC159</f>
        <v>13575</v>
      </c>
    </row>
    <row r="160" spans="1:30" x14ac:dyDescent="0.25">
      <c r="A160" s="342"/>
      <c r="B160" s="342"/>
      <c r="C160" s="342"/>
      <c r="D160" s="342"/>
      <c r="E160" s="342"/>
      <c r="F160" s="342"/>
      <c r="G160" s="342"/>
      <c r="H160" s="342" t="s">
        <v>414</v>
      </c>
      <c r="I160" s="342"/>
      <c r="J160" s="342"/>
      <c r="K160" s="342"/>
      <c r="L160" s="342"/>
      <c r="M160" s="343"/>
      <c r="N160" s="342"/>
      <c r="O160" s="342"/>
      <c r="P160" s="342"/>
      <c r="Q160" s="359"/>
      <c r="R160" s="342"/>
      <c r="S160" s="342"/>
      <c r="T160" s="342"/>
      <c r="U160" s="342"/>
      <c r="V160" s="342"/>
      <c r="W160" s="342"/>
      <c r="X160" s="342"/>
      <c r="Y160" s="342"/>
      <c r="Z160" s="342"/>
      <c r="AA160" s="342"/>
      <c r="AB160" s="342"/>
      <c r="AC160" s="344"/>
    </row>
    <row r="161" spans="1:30" ht="13" thickBot="1" x14ac:dyDescent="0.3">
      <c r="A161" s="350"/>
      <c r="B161" s="350"/>
      <c r="C161" s="350"/>
      <c r="D161" s="350"/>
      <c r="E161" s="350"/>
      <c r="F161" s="350"/>
      <c r="G161" s="350"/>
      <c r="H161" s="350"/>
      <c r="I161" s="345"/>
      <c r="J161" s="345"/>
      <c r="K161" s="345" t="s">
        <v>447</v>
      </c>
      <c r="L161" s="345"/>
      <c r="M161" s="346">
        <v>44818</v>
      </c>
      <c r="N161" s="345"/>
      <c r="O161" s="345" t="s">
        <v>491</v>
      </c>
      <c r="P161" s="345"/>
      <c r="Q161" s="360"/>
      <c r="R161" s="345"/>
      <c r="S161" s="345" t="s">
        <v>492</v>
      </c>
      <c r="T161" s="345"/>
      <c r="U161" s="345"/>
      <c r="V161" s="345"/>
      <c r="W161" s="345" t="s">
        <v>475</v>
      </c>
      <c r="X161" s="345"/>
      <c r="Y161" s="361"/>
      <c r="Z161" s="345"/>
      <c r="AA161" s="345" t="s">
        <v>450</v>
      </c>
      <c r="AB161" s="345"/>
      <c r="AC161" s="347"/>
    </row>
    <row r="162" spans="1:30" ht="13" thickBot="1" x14ac:dyDescent="0.3">
      <c r="A162" s="345"/>
      <c r="B162" s="345"/>
      <c r="C162" s="345"/>
      <c r="D162" s="345"/>
      <c r="E162" s="345"/>
      <c r="F162" s="345"/>
      <c r="G162" s="345"/>
      <c r="H162" s="345" t="s">
        <v>418</v>
      </c>
      <c r="I162" s="345"/>
      <c r="J162" s="345"/>
      <c r="K162" s="345"/>
      <c r="L162" s="345"/>
      <c r="M162" s="346"/>
      <c r="N162" s="345"/>
      <c r="O162" s="345"/>
      <c r="P162" s="345"/>
      <c r="Q162" s="360"/>
      <c r="R162" s="345"/>
      <c r="S162" s="345"/>
      <c r="T162" s="345"/>
      <c r="U162" s="345"/>
      <c r="V162" s="345"/>
      <c r="W162" s="345"/>
      <c r="X162" s="345"/>
      <c r="Y162" s="345"/>
      <c r="Z162" s="345"/>
      <c r="AA162" s="345"/>
      <c r="AB162" s="345"/>
      <c r="AC162" s="349">
        <f>ROUND(SUM(AC160:AC161),5)</f>
        <v>0</v>
      </c>
    </row>
    <row r="163" spans="1:30" x14ac:dyDescent="0.25">
      <c r="A163" s="345"/>
      <c r="B163" s="345"/>
      <c r="C163" s="345"/>
      <c r="D163" s="345"/>
      <c r="E163" s="345"/>
      <c r="F163" s="345"/>
      <c r="G163" s="345" t="s">
        <v>386</v>
      </c>
      <c r="H163" s="345"/>
      <c r="I163" s="345"/>
      <c r="J163" s="345"/>
      <c r="K163" s="345"/>
      <c r="L163" s="345"/>
      <c r="M163" s="346"/>
      <c r="N163" s="345"/>
      <c r="O163" s="345"/>
      <c r="P163" s="345"/>
      <c r="Q163" s="360"/>
      <c r="R163" s="345"/>
      <c r="S163" s="345"/>
      <c r="T163" s="345"/>
      <c r="U163" s="345"/>
      <c r="V163" s="345"/>
      <c r="W163" s="345"/>
      <c r="X163" s="345"/>
      <c r="Y163" s="345"/>
      <c r="Z163" s="345"/>
      <c r="AA163" s="345"/>
      <c r="AB163" s="345"/>
      <c r="AC163" s="347">
        <f>ROUND(AC152+AC155+AC159+AC162,5)</f>
        <v>20695</v>
      </c>
    </row>
    <row r="164" spans="1:30" x14ac:dyDescent="0.25">
      <c r="A164" s="342"/>
      <c r="B164" s="342"/>
      <c r="C164" s="342"/>
      <c r="D164" s="342"/>
      <c r="E164" s="342"/>
      <c r="F164" s="342"/>
      <c r="G164" s="342" t="s">
        <v>387</v>
      </c>
      <c r="H164" s="342"/>
      <c r="I164" s="342"/>
      <c r="J164" s="342"/>
      <c r="K164" s="342"/>
      <c r="L164" s="342"/>
      <c r="M164" s="343"/>
      <c r="N164" s="342"/>
      <c r="O164" s="342"/>
      <c r="P164" s="342"/>
      <c r="Q164" s="359"/>
      <c r="R164" s="342"/>
      <c r="S164" s="342"/>
      <c r="T164" s="342"/>
      <c r="U164" s="342"/>
      <c r="V164" s="342"/>
      <c r="W164" s="342"/>
      <c r="X164" s="342"/>
      <c r="Y164" s="342"/>
      <c r="Z164" s="342"/>
      <c r="AA164" s="342"/>
      <c r="AB164" s="342"/>
      <c r="AC164" s="344"/>
    </row>
    <row r="165" spans="1:30" x14ac:dyDescent="0.25">
      <c r="A165" s="342"/>
      <c r="B165" s="342"/>
      <c r="C165" s="342"/>
      <c r="D165" s="342"/>
      <c r="E165" s="342"/>
      <c r="F165" s="342"/>
      <c r="G165" s="342"/>
      <c r="H165" s="342" t="s">
        <v>388</v>
      </c>
      <c r="I165" s="342"/>
      <c r="J165" s="342"/>
      <c r="K165" s="342"/>
      <c r="L165" s="342"/>
      <c r="M165" s="343"/>
      <c r="N165" s="342"/>
      <c r="O165" s="342"/>
      <c r="P165" s="342"/>
      <c r="Q165" s="359"/>
      <c r="R165" s="342"/>
      <c r="S165" s="342"/>
      <c r="T165" s="342"/>
      <c r="U165" s="342"/>
      <c r="V165" s="342"/>
      <c r="W165" s="342"/>
      <c r="X165" s="342"/>
      <c r="Y165" s="342"/>
      <c r="Z165" s="342"/>
      <c r="AA165" s="342"/>
      <c r="AB165" s="342"/>
      <c r="AC165" s="344"/>
    </row>
    <row r="166" spans="1:30" ht="13" thickBot="1" x14ac:dyDescent="0.3">
      <c r="A166" s="350"/>
      <c r="B166" s="350"/>
      <c r="C166" s="350"/>
      <c r="D166" s="350"/>
      <c r="E166" s="350"/>
      <c r="F166" s="350"/>
      <c r="G166" s="350"/>
      <c r="H166" s="350"/>
      <c r="I166" s="345"/>
      <c r="J166" s="345"/>
      <c r="K166" s="345" t="s">
        <v>447</v>
      </c>
      <c r="L166" s="345"/>
      <c r="M166" s="346">
        <v>45300</v>
      </c>
      <c r="N166" s="345"/>
      <c r="O166" s="345" t="s">
        <v>476</v>
      </c>
      <c r="P166" s="345"/>
      <c r="Q166" s="360"/>
      <c r="R166" s="345"/>
      <c r="S166" s="345" t="s">
        <v>477</v>
      </c>
      <c r="T166" s="345"/>
      <c r="U166" s="345" t="s">
        <v>493</v>
      </c>
      <c r="V166" s="345"/>
      <c r="W166" s="345" t="s">
        <v>475</v>
      </c>
      <c r="X166" s="345"/>
      <c r="Y166" s="361"/>
      <c r="Z166" s="345"/>
      <c r="AA166" s="345" t="s">
        <v>450</v>
      </c>
      <c r="AB166" s="345"/>
      <c r="AC166" s="368">
        <v>320.39999999999998</v>
      </c>
    </row>
    <row r="167" spans="1:30" ht="13" thickBot="1" x14ac:dyDescent="0.3">
      <c r="A167" s="345"/>
      <c r="B167" s="345"/>
      <c r="C167" s="345"/>
      <c r="D167" s="345"/>
      <c r="E167" s="345"/>
      <c r="F167" s="345"/>
      <c r="G167" s="345"/>
      <c r="H167" s="345" t="s">
        <v>494</v>
      </c>
      <c r="I167" s="345"/>
      <c r="J167" s="345"/>
      <c r="K167" s="345"/>
      <c r="L167" s="345"/>
      <c r="M167" s="346"/>
      <c r="N167" s="345"/>
      <c r="O167" s="345"/>
      <c r="P167" s="345"/>
      <c r="Q167" s="360"/>
      <c r="R167" s="345"/>
      <c r="S167" s="345"/>
      <c r="T167" s="345"/>
      <c r="U167" s="345"/>
      <c r="V167" s="345"/>
      <c r="W167" s="345"/>
      <c r="X167" s="345"/>
      <c r="Y167" s="345"/>
      <c r="Z167" s="345"/>
      <c r="AA167" s="345"/>
      <c r="AB167" s="345"/>
      <c r="AC167" s="385">
        <f>ROUND(SUM(AC165:AC166),5)</f>
        <v>320.39999999999998</v>
      </c>
    </row>
    <row r="168" spans="1:30" ht="13" thickBot="1" x14ac:dyDescent="0.3">
      <c r="A168" s="345"/>
      <c r="B168" s="345"/>
      <c r="C168" s="345"/>
      <c r="D168" s="345"/>
      <c r="E168" s="345"/>
      <c r="F168" s="345"/>
      <c r="G168" s="345" t="s">
        <v>389</v>
      </c>
      <c r="H168" s="345"/>
      <c r="I168" s="345"/>
      <c r="J168" s="345"/>
      <c r="K168" s="345"/>
      <c r="L168" s="345"/>
      <c r="M168" s="346"/>
      <c r="N168" s="345"/>
      <c r="O168" s="345"/>
      <c r="P168" s="345"/>
      <c r="Q168" s="360"/>
      <c r="R168" s="345"/>
      <c r="S168" s="345"/>
      <c r="T168" s="345"/>
      <c r="U168" s="345"/>
      <c r="V168" s="345"/>
      <c r="W168" s="345"/>
      <c r="X168" s="345"/>
      <c r="Y168" s="345"/>
      <c r="Z168" s="345"/>
      <c r="AA168" s="345"/>
      <c r="AB168" s="345"/>
      <c r="AC168" s="386">
        <f>AC167</f>
        <v>320.39999999999998</v>
      </c>
      <c r="AD168" s="363">
        <f>AC168</f>
        <v>320.39999999999998</v>
      </c>
    </row>
    <row r="169" spans="1:30" x14ac:dyDescent="0.25">
      <c r="A169" s="345"/>
      <c r="B169" s="345"/>
      <c r="C169" s="345"/>
      <c r="D169" s="345"/>
      <c r="E169" s="345"/>
      <c r="F169" s="345" t="s">
        <v>390</v>
      </c>
      <c r="G169" s="345"/>
      <c r="H169" s="345"/>
      <c r="I169" s="345"/>
      <c r="J169" s="345"/>
      <c r="K169" s="345"/>
      <c r="L169" s="345"/>
      <c r="M169" s="346"/>
      <c r="N169" s="345"/>
      <c r="O169" s="345"/>
      <c r="P169" s="345"/>
      <c r="Q169" s="360"/>
      <c r="R169" s="345"/>
      <c r="S169" s="345"/>
      <c r="T169" s="345"/>
      <c r="U169" s="345"/>
      <c r="V169" s="345"/>
      <c r="W169" s="345"/>
      <c r="X169" s="345"/>
      <c r="Y169" s="345"/>
      <c r="Z169" s="345"/>
      <c r="AA169" s="345"/>
      <c r="AB169" s="345"/>
      <c r="AC169" s="347">
        <f>ROUND(AC139+AC148+AC163+AC168,5)</f>
        <v>66862.69</v>
      </c>
    </row>
    <row r="170" spans="1:30" x14ac:dyDescent="0.25">
      <c r="A170" s="342"/>
      <c r="B170" s="342"/>
      <c r="C170" s="342"/>
      <c r="D170" s="342"/>
      <c r="E170" s="342"/>
      <c r="F170" s="342" t="s">
        <v>391</v>
      </c>
      <c r="G170" s="342"/>
      <c r="H170" s="342"/>
      <c r="I170" s="342"/>
      <c r="J170" s="342"/>
      <c r="K170" s="342"/>
      <c r="L170" s="342"/>
      <c r="M170" s="343"/>
      <c r="N170" s="342"/>
      <c r="O170" s="342"/>
      <c r="P170" s="342"/>
      <c r="Q170" s="359"/>
      <c r="R170" s="342"/>
      <c r="S170" s="342"/>
      <c r="T170" s="342"/>
      <c r="U170" s="342"/>
      <c r="V170" s="342"/>
      <c r="W170" s="342"/>
      <c r="X170" s="342"/>
      <c r="Y170" s="342"/>
      <c r="Z170" s="342"/>
      <c r="AA170" s="342"/>
      <c r="AB170" s="342"/>
      <c r="AC170" s="344"/>
    </row>
    <row r="171" spans="1:30" x14ac:dyDescent="0.25">
      <c r="A171" s="342"/>
      <c r="B171" s="342"/>
      <c r="C171" s="342"/>
      <c r="D171" s="342"/>
      <c r="E171" s="342"/>
      <c r="F171" s="342"/>
      <c r="G171" s="342" t="s">
        <v>392</v>
      </c>
      <c r="H171" s="342"/>
      <c r="I171" s="342"/>
      <c r="J171" s="342"/>
      <c r="K171" s="342"/>
      <c r="L171" s="342"/>
      <c r="M171" s="343"/>
      <c r="N171" s="342"/>
      <c r="O171" s="342"/>
      <c r="P171" s="342"/>
      <c r="Q171" s="359"/>
      <c r="R171" s="342"/>
      <c r="S171" s="342"/>
      <c r="T171" s="342"/>
      <c r="U171" s="342"/>
      <c r="V171" s="342"/>
      <c r="W171" s="342"/>
      <c r="X171" s="342"/>
      <c r="Y171" s="342"/>
      <c r="Z171" s="342"/>
      <c r="AA171" s="342"/>
      <c r="AB171" s="342"/>
      <c r="AC171" s="344"/>
    </row>
    <row r="172" spans="1:30" x14ac:dyDescent="0.25">
      <c r="A172" s="342"/>
      <c r="B172" s="342"/>
      <c r="C172" s="342"/>
      <c r="D172" s="342"/>
      <c r="E172" s="342"/>
      <c r="F172" s="342"/>
      <c r="G172" s="342"/>
      <c r="H172" s="342" t="s">
        <v>393</v>
      </c>
      <c r="I172" s="342"/>
      <c r="J172" s="342"/>
      <c r="K172" s="342"/>
      <c r="L172" s="342"/>
      <c r="M172" s="343"/>
      <c r="N172" s="342"/>
      <c r="O172" s="342"/>
      <c r="P172" s="342"/>
      <c r="Q172" s="359"/>
      <c r="R172" s="342"/>
      <c r="S172" s="342"/>
      <c r="T172" s="342"/>
      <c r="U172" s="342"/>
      <c r="V172" s="342"/>
      <c r="W172" s="342"/>
      <c r="X172" s="342"/>
      <c r="Y172" s="342"/>
      <c r="Z172" s="342"/>
      <c r="AA172" s="342"/>
      <c r="AB172" s="342"/>
      <c r="AC172" s="344"/>
    </row>
    <row r="173" spans="1:30" x14ac:dyDescent="0.25">
      <c r="A173" s="345"/>
      <c r="B173" s="345"/>
      <c r="C173" s="345"/>
      <c r="D173" s="345"/>
      <c r="E173" s="345"/>
      <c r="F173" s="345"/>
      <c r="G173" s="345"/>
      <c r="H173" s="345"/>
      <c r="I173" s="345"/>
      <c r="J173" s="345"/>
      <c r="K173" s="345" t="s">
        <v>447</v>
      </c>
      <c r="L173" s="345"/>
      <c r="M173" s="346">
        <v>44963</v>
      </c>
      <c r="N173" s="345"/>
      <c r="O173" s="345" t="s">
        <v>495</v>
      </c>
      <c r="P173" s="345"/>
      <c r="Q173" s="360"/>
      <c r="R173" s="345"/>
      <c r="S173" s="345" t="s">
        <v>496</v>
      </c>
      <c r="T173" s="345"/>
      <c r="U173" s="345" t="s">
        <v>497</v>
      </c>
      <c r="V173" s="345"/>
      <c r="W173" s="345" t="s">
        <v>360</v>
      </c>
      <c r="X173" s="345"/>
      <c r="Y173" s="361"/>
      <c r="Z173" s="345"/>
      <c r="AA173" s="345" t="s">
        <v>450</v>
      </c>
      <c r="AB173" s="345"/>
      <c r="AC173" s="347"/>
    </row>
    <row r="174" spans="1:30" ht="13" thickBot="1" x14ac:dyDescent="0.3">
      <c r="A174" s="345"/>
      <c r="B174" s="345"/>
      <c r="C174" s="345"/>
      <c r="D174" s="345"/>
      <c r="E174" s="345"/>
      <c r="F174" s="345"/>
      <c r="G174" s="345"/>
      <c r="H174" s="345"/>
      <c r="I174" s="345"/>
      <c r="J174" s="345"/>
      <c r="K174" s="345" t="s">
        <v>447</v>
      </c>
      <c r="L174" s="345"/>
      <c r="M174" s="346">
        <v>44963</v>
      </c>
      <c r="N174" s="345"/>
      <c r="O174" s="345" t="s">
        <v>495</v>
      </c>
      <c r="P174" s="345"/>
      <c r="Q174" s="360"/>
      <c r="R174" s="345"/>
      <c r="S174" s="345" t="s">
        <v>496</v>
      </c>
      <c r="T174" s="345"/>
      <c r="U174" s="345" t="s">
        <v>498</v>
      </c>
      <c r="V174" s="345"/>
      <c r="W174" s="345" t="s">
        <v>360</v>
      </c>
      <c r="X174" s="345"/>
      <c r="Y174" s="361"/>
      <c r="Z174" s="345"/>
      <c r="AA174" s="345" t="s">
        <v>450</v>
      </c>
      <c r="AB174" s="345"/>
      <c r="AC174" s="347"/>
    </row>
    <row r="175" spans="1:30" ht="13" thickBot="1" x14ac:dyDescent="0.3">
      <c r="A175" s="345"/>
      <c r="B175" s="345"/>
      <c r="C175" s="345"/>
      <c r="D175" s="345"/>
      <c r="E175" s="345"/>
      <c r="F175" s="345"/>
      <c r="G175" s="345"/>
      <c r="H175" s="345" t="s">
        <v>499</v>
      </c>
      <c r="I175" s="345"/>
      <c r="J175" s="345"/>
      <c r="K175" s="345"/>
      <c r="L175" s="345"/>
      <c r="M175" s="346"/>
      <c r="N175" s="345"/>
      <c r="O175" s="345"/>
      <c r="P175" s="345"/>
      <c r="Q175" s="360"/>
      <c r="R175" s="345"/>
      <c r="S175" s="345"/>
      <c r="T175" s="345"/>
      <c r="U175" s="345"/>
      <c r="V175" s="345"/>
      <c r="W175" s="345"/>
      <c r="X175" s="345"/>
      <c r="Y175" s="345"/>
      <c r="Z175" s="345"/>
      <c r="AA175" s="345"/>
      <c r="AB175" s="345"/>
      <c r="AC175" s="349">
        <f>ROUND(SUM(AC172:AC174),5)</f>
        <v>0</v>
      </c>
    </row>
    <row r="176" spans="1:30" x14ac:dyDescent="0.25">
      <c r="A176" s="345"/>
      <c r="B176" s="345"/>
      <c r="C176" s="345"/>
      <c r="D176" s="345"/>
      <c r="E176" s="345"/>
      <c r="F176" s="345"/>
      <c r="G176" s="345" t="s">
        <v>394</v>
      </c>
      <c r="H176" s="345"/>
      <c r="I176" s="345"/>
      <c r="J176" s="345"/>
      <c r="K176" s="345"/>
      <c r="L176" s="345"/>
      <c r="M176" s="346"/>
      <c r="N176" s="345"/>
      <c r="O176" s="345"/>
      <c r="P176" s="345"/>
      <c r="Q176" s="360"/>
      <c r="R176" s="345"/>
      <c r="S176" s="345"/>
      <c r="T176" s="345"/>
      <c r="U176" s="345"/>
      <c r="V176" s="345"/>
      <c r="W176" s="345"/>
      <c r="X176" s="345"/>
      <c r="Y176" s="345"/>
      <c r="Z176" s="345"/>
      <c r="AA176" s="345"/>
      <c r="AB176" s="345"/>
      <c r="AC176" s="347">
        <f>AC175</f>
        <v>0</v>
      </c>
    </row>
    <row r="177" spans="1:30" ht="14.5" x14ac:dyDescent="0.35">
      <c r="A177" s="342"/>
      <c r="B177" s="342"/>
      <c r="C177" s="342"/>
      <c r="D177" s="342"/>
      <c r="E177" s="342"/>
      <c r="F177" s="342"/>
      <c r="G177" s="391" t="s">
        <v>395</v>
      </c>
      <c r="H177" s="391"/>
      <c r="I177" s="391"/>
      <c r="J177" s="391"/>
      <c r="K177" s="391"/>
      <c r="L177" s="391"/>
      <c r="M177" s="392"/>
      <c r="N177" s="391"/>
      <c r="O177" s="391"/>
      <c r="P177" s="391"/>
      <c r="Q177" s="391"/>
      <c r="R177" s="391"/>
      <c r="S177" s="391"/>
      <c r="T177" s="391"/>
      <c r="U177" s="391"/>
      <c r="V177" s="391"/>
      <c r="W177" s="391"/>
      <c r="X177" s="391"/>
      <c r="Y177" s="391"/>
      <c r="Z177" s="391"/>
      <c r="AA177" s="391"/>
      <c r="AB177" s="391"/>
      <c r="AC177" s="393"/>
    </row>
    <row r="178" spans="1:30" ht="14.5" x14ac:dyDescent="0.35">
      <c r="A178" s="342"/>
      <c r="B178" s="342"/>
      <c r="C178" s="342"/>
      <c r="D178" s="342"/>
      <c r="E178" s="342"/>
      <c r="F178" s="342"/>
      <c r="G178" s="391"/>
      <c r="H178" s="391" t="s">
        <v>396</v>
      </c>
      <c r="I178" s="391"/>
      <c r="J178" s="391"/>
      <c r="K178" s="391"/>
      <c r="L178" s="391"/>
      <c r="M178" s="392"/>
      <c r="N178" s="391"/>
      <c r="O178" s="391"/>
      <c r="P178" s="391"/>
      <c r="Q178" s="391"/>
      <c r="R178" s="391"/>
      <c r="S178" s="391"/>
      <c r="T178" s="391"/>
      <c r="U178" s="391"/>
      <c r="V178" s="391"/>
      <c r="W178" s="391"/>
      <c r="X178" s="391"/>
      <c r="Y178" s="391"/>
      <c r="Z178" s="391"/>
      <c r="AA178" s="391"/>
      <c r="AB178" s="391"/>
      <c r="AC178" s="393"/>
    </row>
    <row r="179" spans="1:30" ht="14.5" x14ac:dyDescent="0.35">
      <c r="A179" s="345"/>
      <c r="B179" s="345"/>
      <c r="C179" s="345"/>
      <c r="D179" s="345"/>
      <c r="E179" s="345"/>
      <c r="F179" s="345"/>
      <c r="G179" s="391"/>
      <c r="H179" s="391"/>
      <c r="I179" s="391"/>
      <c r="J179" s="391"/>
      <c r="K179" s="391" t="s">
        <v>408</v>
      </c>
      <c r="L179" s="391"/>
      <c r="M179" s="392">
        <v>44925</v>
      </c>
      <c r="N179" s="391"/>
      <c r="O179" s="391" t="s">
        <v>500</v>
      </c>
      <c r="P179" s="391"/>
      <c r="Q179" s="394" t="s">
        <v>444</v>
      </c>
      <c r="R179" s="391"/>
      <c r="S179" s="391"/>
      <c r="T179" s="391"/>
      <c r="U179" s="391" t="s">
        <v>501</v>
      </c>
      <c r="V179" s="391"/>
      <c r="W179" s="391" t="s">
        <v>360</v>
      </c>
      <c r="X179" s="391"/>
      <c r="Y179" s="394"/>
      <c r="Z179" s="391"/>
      <c r="AA179" s="391" t="s">
        <v>406</v>
      </c>
      <c r="AB179" s="391"/>
      <c r="AC179" s="393">
        <v>219.53</v>
      </c>
    </row>
    <row r="180" spans="1:30" ht="14.5" x14ac:dyDescent="0.35">
      <c r="A180" s="345"/>
      <c r="B180" s="345"/>
      <c r="C180" s="345"/>
      <c r="D180" s="345"/>
      <c r="E180" s="345"/>
      <c r="F180" s="345"/>
      <c r="G180" s="391"/>
      <c r="H180" s="391"/>
      <c r="I180" s="391"/>
      <c r="J180" s="391"/>
      <c r="K180" s="391" t="s">
        <v>408</v>
      </c>
      <c r="L180" s="391"/>
      <c r="M180" s="392">
        <v>44925</v>
      </c>
      <c r="N180" s="391"/>
      <c r="O180" s="391" t="s">
        <v>502</v>
      </c>
      <c r="P180" s="391"/>
      <c r="Q180" s="394" t="s">
        <v>444</v>
      </c>
      <c r="R180" s="391"/>
      <c r="S180" s="391"/>
      <c r="T180" s="391"/>
      <c r="U180" s="391" t="s">
        <v>503</v>
      </c>
      <c r="V180" s="391"/>
      <c r="W180" s="391" t="s">
        <v>475</v>
      </c>
      <c r="X180" s="391"/>
      <c r="Y180" s="394"/>
      <c r="Z180" s="391"/>
      <c r="AA180" s="391" t="s">
        <v>405</v>
      </c>
      <c r="AB180" s="391"/>
      <c r="AC180" s="393">
        <v>102.2</v>
      </c>
    </row>
    <row r="181" spans="1:30" ht="15" thickBot="1" x14ac:dyDescent="0.4">
      <c r="A181" s="345"/>
      <c r="B181" s="345"/>
      <c r="C181" s="345"/>
      <c r="D181" s="345"/>
      <c r="E181" s="345"/>
      <c r="F181" s="345"/>
      <c r="G181" s="391"/>
      <c r="H181" s="391"/>
      <c r="I181" s="391"/>
      <c r="J181" s="391"/>
      <c r="K181" s="391" t="s">
        <v>408</v>
      </c>
      <c r="L181" s="391"/>
      <c r="M181" s="392">
        <v>44925</v>
      </c>
      <c r="N181" s="391"/>
      <c r="O181" s="391" t="s">
        <v>502</v>
      </c>
      <c r="P181" s="391"/>
      <c r="Q181" s="394" t="s">
        <v>444</v>
      </c>
      <c r="R181" s="391"/>
      <c r="S181" s="391"/>
      <c r="T181" s="391"/>
      <c r="U181" s="391" t="s">
        <v>504</v>
      </c>
      <c r="V181" s="391"/>
      <c r="W181" s="391" t="s">
        <v>475</v>
      </c>
      <c r="X181" s="391"/>
      <c r="Y181" s="394"/>
      <c r="Z181" s="391"/>
      <c r="AA181" s="391" t="s">
        <v>405</v>
      </c>
      <c r="AB181" s="391"/>
      <c r="AC181" s="393">
        <v>55.23</v>
      </c>
    </row>
    <row r="182" spans="1:30" ht="15" thickBot="1" x14ac:dyDescent="0.4">
      <c r="A182" s="345"/>
      <c r="B182" s="345"/>
      <c r="C182" s="345"/>
      <c r="D182" s="345"/>
      <c r="E182" s="345"/>
      <c r="F182" s="345"/>
      <c r="G182" s="391"/>
      <c r="H182" s="391" t="s">
        <v>505</v>
      </c>
      <c r="I182" s="391"/>
      <c r="J182" s="391"/>
      <c r="K182" s="391"/>
      <c r="L182" s="391"/>
      <c r="M182" s="392"/>
      <c r="N182" s="391"/>
      <c r="O182" s="391"/>
      <c r="P182" s="391"/>
      <c r="Q182" s="391"/>
      <c r="R182" s="391"/>
      <c r="S182" s="391"/>
      <c r="T182" s="391"/>
      <c r="U182" s="391"/>
      <c r="V182" s="391"/>
      <c r="W182" s="391"/>
      <c r="X182" s="391"/>
      <c r="Y182" s="391"/>
      <c r="Z182" s="391"/>
      <c r="AA182" s="391"/>
      <c r="AB182" s="391"/>
      <c r="AC182" s="395">
        <f>ROUND(SUM(AC178:AC181),5)</f>
        <v>376.96</v>
      </c>
    </row>
    <row r="183" spans="1:30" ht="15" thickBot="1" x14ac:dyDescent="0.4">
      <c r="A183" s="345"/>
      <c r="B183" s="345"/>
      <c r="C183" s="345"/>
      <c r="D183" s="345"/>
      <c r="E183" s="345"/>
      <c r="F183" s="345"/>
      <c r="G183" s="391" t="s">
        <v>397</v>
      </c>
      <c r="H183" s="391"/>
      <c r="I183" s="391"/>
      <c r="J183" s="391"/>
      <c r="K183" s="391"/>
      <c r="L183" s="391"/>
      <c r="M183" s="392"/>
      <c r="N183" s="391"/>
      <c r="O183" s="391"/>
      <c r="P183" s="391"/>
      <c r="Q183" s="391"/>
      <c r="R183" s="391"/>
      <c r="S183" s="391"/>
      <c r="T183" s="391"/>
      <c r="U183" s="391"/>
      <c r="V183" s="391"/>
      <c r="W183" s="391"/>
      <c r="X183" s="391"/>
      <c r="Y183" s="391"/>
      <c r="Z183" s="391"/>
      <c r="AA183" s="391"/>
      <c r="AB183" s="391"/>
      <c r="AC183" s="396">
        <f>AC182</f>
        <v>376.96</v>
      </c>
      <c r="AD183" s="363">
        <f>AC183</f>
        <v>376.96</v>
      </c>
    </row>
    <row r="184" spans="1:30" ht="14.5" x14ac:dyDescent="0.35">
      <c r="A184" s="345"/>
      <c r="B184" s="345"/>
      <c r="C184" s="345"/>
      <c r="D184" s="345"/>
      <c r="E184" s="345"/>
      <c r="F184" s="345" t="s">
        <v>398</v>
      </c>
      <c r="G184" s="391"/>
      <c r="H184" s="391"/>
      <c r="I184" s="391"/>
      <c r="J184" s="391"/>
      <c r="K184" s="391"/>
      <c r="L184" s="391"/>
      <c r="M184" s="392"/>
      <c r="N184" s="391"/>
      <c r="O184" s="391"/>
      <c r="P184" s="391"/>
      <c r="Q184" s="391"/>
      <c r="R184" s="391"/>
      <c r="S184" s="391"/>
      <c r="T184" s="391"/>
      <c r="U184" s="391"/>
      <c r="V184" s="391"/>
      <c r="W184" s="391"/>
      <c r="X184" s="391"/>
      <c r="Y184" s="391"/>
      <c r="Z184" s="391"/>
      <c r="AA184" s="391"/>
      <c r="AB184" s="391"/>
      <c r="AC184" s="393">
        <f>ROUND(AC176+AC183,5)</f>
        <v>376.96</v>
      </c>
    </row>
    <row r="185" spans="1:30" x14ac:dyDescent="0.25">
      <c r="A185" s="342"/>
      <c r="B185" s="342"/>
      <c r="C185" s="342"/>
      <c r="D185" s="342"/>
      <c r="E185" s="342"/>
      <c r="F185" s="342" t="s">
        <v>399</v>
      </c>
      <c r="G185" s="342"/>
      <c r="H185" s="342"/>
      <c r="I185" s="342"/>
      <c r="J185" s="342"/>
      <c r="K185" s="342"/>
      <c r="L185" s="342"/>
      <c r="M185" s="343"/>
      <c r="N185" s="342"/>
      <c r="O185" s="342"/>
      <c r="P185" s="342"/>
      <c r="Q185" s="359"/>
      <c r="R185" s="342"/>
      <c r="S185" s="342"/>
      <c r="T185" s="342"/>
      <c r="U185" s="342"/>
      <c r="V185" s="342"/>
      <c r="W185" s="342"/>
      <c r="X185" s="342"/>
      <c r="Y185" s="342"/>
      <c r="Z185" s="342"/>
      <c r="AA185" s="342"/>
      <c r="AB185" s="342"/>
      <c r="AC185" s="344"/>
    </row>
    <row r="186" spans="1:30" x14ac:dyDescent="0.25">
      <c r="A186" s="342"/>
      <c r="B186" s="342"/>
      <c r="C186" s="342"/>
      <c r="D186" s="342"/>
      <c r="E186" s="342"/>
      <c r="F186" s="342"/>
      <c r="G186" s="342" t="s">
        <v>506</v>
      </c>
      <c r="H186" s="342"/>
      <c r="I186" s="342"/>
      <c r="J186" s="342"/>
      <c r="K186" s="342"/>
      <c r="L186" s="342"/>
      <c r="M186" s="343"/>
      <c r="N186" s="342"/>
      <c r="O186" s="342"/>
      <c r="P186" s="342"/>
      <c r="Q186" s="359"/>
      <c r="R186" s="342"/>
      <c r="S186" s="342"/>
      <c r="T186" s="342"/>
      <c r="U186" s="342"/>
      <c r="V186" s="342"/>
      <c r="W186" s="342"/>
      <c r="X186" s="342"/>
      <c r="Y186" s="342"/>
      <c r="Z186" s="342"/>
      <c r="AA186" s="342"/>
      <c r="AB186" s="342"/>
      <c r="AC186" s="344"/>
    </row>
    <row r="187" spans="1:30" ht="13" thickBot="1" x14ac:dyDescent="0.3">
      <c r="A187" s="350"/>
      <c r="B187" s="350"/>
      <c r="C187" s="350"/>
      <c r="D187" s="350"/>
      <c r="E187" s="350"/>
      <c r="F187" s="350"/>
      <c r="G187" s="350"/>
      <c r="H187" s="350"/>
      <c r="I187" s="345"/>
      <c r="J187" s="345"/>
      <c r="K187" s="345" t="s">
        <v>447</v>
      </c>
      <c r="L187" s="345"/>
      <c r="M187" s="346">
        <v>44598</v>
      </c>
      <c r="N187" s="345"/>
      <c r="O187" s="345" t="s">
        <v>507</v>
      </c>
      <c r="P187" s="345"/>
      <c r="Q187" s="360"/>
      <c r="R187" s="345"/>
      <c r="S187" s="345" t="s">
        <v>508</v>
      </c>
      <c r="T187" s="345"/>
      <c r="U187" s="345"/>
      <c r="V187" s="345"/>
      <c r="W187" s="345" t="s">
        <v>360</v>
      </c>
      <c r="X187" s="345"/>
      <c r="Y187" s="361"/>
      <c r="Z187" s="345"/>
      <c r="AA187" s="345" t="s">
        <v>509</v>
      </c>
      <c r="AB187" s="345"/>
      <c r="AC187" s="382">
        <v>96.72</v>
      </c>
    </row>
    <row r="188" spans="1:30" x14ac:dyDescent="0.25">
      <c r="A188" s="345"/>
      <c r="B188" s="345"/>
      <c r="C188" s="345"/>
      <c r="D188" s="345"/>
      <c r="E188" s="345"/>
      <c r="F188" s="345"/>
      <c r="G188" s="345" t="s">
        <v>510</v>
      </c>
      <c r="H188" s="345"/>
      <c r="I188" s="345"/>
      <c r="J188" s="345"/>
      <c r="K188" s="345"/>
      <c r="L188" s="345"/>
      <c r="M188" s="346"/>
      <c r="N188" s="345"/>
      <c r="O188" s="345"/>
      <c r="P188" s="345"/>
      <c r="Q188" s="360"/>
      <c r="R188" s="345"/>
      <c r="S188" s="345"/>
      <c r="T188" s="345"/>
      <c r="U188" s="345"/>
      <c r="V188" s="345"/>
      <c r="W188" s="345"/>
      <c r="X188" s="345"/>
      <c r="Y188" s="345"/>
      <c r="Z188" s="345"/>
      <c r="AA188" s="345"/>
      <c r="AB188" s="345"/>
      <c r="AC188" s="368">
        <f>ROUND(SUM(AC186:AC187),5)</f>
        <v>96.72</v>
      </c>
      <c r="AD188" s="363">
        <f>AC188</f>
        <v>96.72</v>
      </c>
    </row>
    <row r="189" spans="1:30" x14ac:dyDescent="0.25">
      <c r="A189" s="342"/>
      <c r="B189" s="342"/>
      <c r="C189" s="342"/>
      <c r="D189" s="342"/>
      <c r="E189" s="342"/>
      <c r="F189" s="342"/>
      <c r="G189" s="342" t="s">
        <v>400</v>
      </c>
      <c r="H189" s="342"/>
      <c r="I189" s="342"/>
      <c r="J189" s="342"/>
      <c r="K189" s="342"/>
      <c r="L189" s="342"/>
      <c r="M189" s="343"/>
      <c r="N189" s="342"/>
      <c r="O189" s="342"/>
      <c r="P189" s="342"/>
      <c r="Q189" s="359"/>
      <c r="R189" s="342"/>
      <c r="S189" s="342"/>
      <c r="T189" s="342"/>
      <c r="U189" s="342"/>
      <c r="V189" s="342"/>
      <c r="W189" s="342"/>
      <c r="X189" s="342"/>
      <c r="Y189" s="342"/>
      <c r="Z189" s="342"/>
      <c r="AA189" s="342"/>
      <c r="AB189" s="342"/>
      <c r="AC189" s="344"/>
    </row>
    <row r="190" spans="1:30" x14ac:dyDescent="0.25">
      <c r="A190" s="345"/>
      <c r="B190" s="345"/>
      <c r="C190" s="345"/>
      <c r="D190" s="345"/>
      <c r="E190" s="345"/>
      <c r="F190" s="345"/>
      <c r="G190" s="345"/>
      <c r="H190" s="345"/>
      <c r="I190" s="345"/>
      <c r="J190" s="345"/>
      <c r="K190" s="345" t="s">
        <v>441</v>
      </c>
      <c r="L190" s="345"/>
      <c r="M190" s="346">
        <v>44594</v>
      </c>
      <c r="N190" s="345"/>
      <c r="O190" s="345"/>
      <c r="P190" s="345"/>
      <c r="Q190" s="360"/>
      <c r="R190" s="345"/>
      <c r="S190" s="345" t="s">
        <v>511</v>
      </c>
      <c r="T190" s="345"/>
      <c r="U190" s="345" t="s">
        <v>512</v>
      </c>
      <c r="V190" s="345"/>
      <c r="W190" s="345" t="s">
        <v>360</v>
      </c>
      <c r="X190" s="345"/>
      <c r="Y190" s="361"/>
      <c r="Z190" s="345"/>
      <c r="AA190" s="345" t="s">
        <v>442</v>
      </c>
      <c r="AB190" s="345"/>
      <c r="AC190" s="368">
        <v>-10</v>
      </c>
    </row>
    <row r="191" spans="1:30" x14ac:dyDescent="0.25">
      <c r="A191" s="345"/>
      <c r="B191" s="345"/>
      <c r="C191" s="345"/>
      <c r="D191" s="345"/>
      <c r="E191" s="345"/>
      <c r="F191" s="345"/>
      <c r="G191" s="345"/>
      <c r="H191" s="345"/>
      <c r="I191" s="345"/>
      <c r="J191" s="345"/>
      <c r="K191" s="345" t="s">
        <v>447</v>
      </c>
      <c r="L191" s="345"/>
      <c r="M191" s="346">
        <v>44818</v>
      </c>
      <c r="N191" s="345"/>
      <c r="O191" s="345" t="s">
        <v>491</v>
      </c>
      <c r="P191" s="345"/>
      <c r="Q191" s="360"/>
      <c r="R191" s="345"/>
      <c r="S191" s="345" t="s">
        <v>492</v>
      </c>
      <c r="T191" s="345"/>
      <c r="U191" s="345" t="s">
        <v>513</v>
      </c>
      <c r="V191" s="345"/>
      <c r="W191" s="345" t="s">
        <v>360</v>
      </c>
      <c r="X191" s="345"/>
      <c r="Y191" s="361"/>
      <c r="Z191" s="345"/>
      <c r="AA191" s="345" t="s">
        <v>450</v>
      </c>
      <c r="AB191" s="345"/>
      <c r="AC191" s="368">
        <v>35</v>
      </c>
    </row>
    <row r="192" spans="1:30" x14ac:dyDescent="0.25">
      <c r="A192" s="345"/>
      <c r="B192" s="345"/>
      <c r="C192" s="345"/>
      <c r="D192" s="345"/>
      <c r="E192" s="345"/>
      <c r="F192" s="345"/>
      <c r="G192" s="345"/>
      <c r="H192" s="345"/>
      <c r="I192" s="345"/>
      <c r="J192" s="345"/>
      <c r="K192" s="345" t="s">
        <v>419</v>
      </c>
      <c r="L192" s="345"/>
      <c r="M192" s="346">
        <v>44834</v>
      </c>
      <c r="N192" s="345"/>
      <c r="O192" s="345"/>
      <c r="P192" s="345"/>
      <c r="Q192" s="360"/>
      <c r="R192" s="345"/>
      <c r="S192" s="345"/>
      <c r="T192" s="345"/>
      <c r="U192" s="345" t="s">
        <v>420</v>
      </c>
      <c r="V192" s="345"/>
      <c r="W192" s="345" t="s">
        <v>360</v>
      </c>
      <c r="X192" s="345"/>
      <c r="Y192" s="361"/>
      <c r="Z192" s="345"/>
      <c r="AA192" s="345" t="s">
        <v>442</v>
      </c>
      <c r="AB192" s="345"/>
      <c r="AC192" s="368">
        <v>60</v>
      </c>
    </row>
    <row r="193" spans="1:29" x14ac:dyDescent="0.25">
      <c r="A193" s="345"/>
      <c r="B193" s="345"/>
      <c r="C193" s="345"/>
      <c r="D193" s="345"/>
      <c r="E193" s="345"/>
      <c r="F193" s="345"/>
      <c r="G193" s="345"/>
      <c r="H193" s="345"/>
      <c r="I193" s="345"/>
      <c r="J193" s="345"/>
      <c r="K193" s="345" t="s">
        <v>419</v>
      </c>
      <c r="L193" s="345"/>
      <c r="M193" s="346">
        <v>44865</v>
      </c>
      <c r="N193" s="345"/>
      <c r="O193" s="345"/>
      <c r="P193" s="345"/>
      <c r="Q193" s="360"/>
      <c r="R193" s="345"/>
      <c r="S193" s="345"/>
      <c r="T193" s="345"/>
      <c r="U193" s="345" t="s">
        <v>420</v>
      </c>
      <c r="V193" s="345"/>
      <c r="W193" s="345" t="s">
        <v>360</v>
      </c>
      <c r="X193" s="345"/>
      <c r="Y193" s="361"/>
      <c r="Z193" s="345"/>
      <c r="AA193" s="345" t="s">
        <v>442</v>
      </c>
      <c r="AB193" s="345"/>
      <c r="AC193" s="368">
        <v>7.5</v>
      </c>
    </row>
    <row r="194" spans="1:29" x14ac:dyDescent="0.25">
      <c r="A194" s="345"/>
      <c r="B194" s="345"/>
      <c r="C194" s="345"/>
      <c r="D194" s="345"/>
      <c r="E194" s="345"/>
      <c r="F194" s="345"/>
      <c r="G194" s="345"/>
      <c r="H194" s="345"/>
      <c r="I194" s="345"/>
      <c r="J194" s="345"/>
      <c r="K194" s="345" t="s">
        <v>419</v>
      </c>
      <c r="L194" s="345"/>
      <c r="M194" s="346">
        <v>44895</v>
      </c>
      <c r="N194" s="345"/>
      <c r="O194" s="345"/>
      <c r="P194" s="345"/>
      <c r="Q194" s="360"/>
      <c r="R194" s="345"/>
      <c r="S194" s="345"/>
      <c r="T194" s="345"/>
      <c r="U194" s="345" t="s">
        <v>420</v>
      </c>
      <c r="V194" s="345"/>
      <c r="W194" s="345" t="s">
        <v>360</v>
      </c>
      <c r="X194" s="345"/>
      <c r="Y194" s="361"/>
      <c r="Z194" s="345"/>
      <c r="AA194" s="345" t="s">
        <v>442</v>
      </c>
      <c r="AB194" s="345"/>
      <c r="AC194" s="368">
        <v>7.5</v>
      </c>
    </row>
    <row r="195" spans="1:29" x14ac:dyDescent="0.25">
      <c r="A195" s="345"/>
      <c r="B195" s="345"/>
      <c r="C195" s="345"/>
      <c r="D195" s="345"/>
      <c r="E195" s="345"/>
      <c r="F195" s="345"/>
      <c r="G195" s="345"/>
      <c r="H195" s="345"/>
      <c r="I195" s="345"/>
      <c r="J195" s="345"/>
      <c r="K195" s="345" t="s">
        <v>419</v>
      </c>
      <c r="L195" s="345"/>
      <c r="M195" s="346">
        <v>44926</v>
      </c>
      <c r="N195" s="345"/>
      <c r="O195" s="345"/>
      <c r="P195" s="345"/>
      <c r="Q195" s="360"/>
      <c r="R195" s="345"/>
      <c r="S195" s="345"/>
      <c r="T195" s="345"/>
      <c r="U195" s="345" t="s">
        <v>420</v>
      </c>
      <c r="V195" s="345"/>
      <c r="W195" s="345" t="s">
        <v>360</v>
      </c>
      <c r="X195" s="345"/>
      <c r="Y195" s="361"/>
      <c r="Z195" s="345"/>
      <c r="AA195" s="345" t="s">
        <v>442</v>
      </c>
      <c r="AB195" s="345"/>
      <c r="AC195" s="368">
        <v>7.5</v>
      </c>
    </row>
    <row r="196" spans="1:29" x14ac:dyDescent="0.25">
      <c r="A196" s="345"/>
      <c r="B196" s="345"/>
      <c r="C196" s="345"/>
      <c r="D196" s="345"/>
      <c r="E196" s="345"/>
      <c r="F196" s="345"/>
      <c r="G196" s="345"/>
      <c r="H196" s="345"/>
      <c r="I196" s="345"/>
      <c r="J196" s="345"/>
      <c r="K196" s="345" t="s">
        <v>419</v>
      </c>
      <c r="L196" s="345"/>
      <c r="M196" s="346">
        <v>44957</v>
      </c>
      <c r="N196" s="345"/>
      <c r="O196" s="345"/>
      <c r="P196" s="345"/>
      <c r="Q196" s="360"/>
      <c r="R196" s="345"/>
      <c r="S196" s="345"/>
      <c r="T196" s="345"/>
      <c r="U196" s="345" t="s">
        <v>420</v>
      </c>
      <c r="V196" s="345"/>
      <c r="W196" s="345" t="s">
        <v>360</v>
      </c>
      <c r="X196" s="345"/>
      <c r="Y196" s="361"/>
      <c r="Z196" s="345"/>
      <c r="AA196" s="345" t="s">
        <v>442</v>
      </c>
      <c r="AB196" s="345"/>
      <c r="AC196" s="368">
        <v>7.5</v>
      </c>
    </row>
    <row r="197" spans="1:29" x14ac:dyDescent="0.25">
      <c r="A197" s="345"/>
      <c r="B197" s="345"/>
      <c r="C197" s="345"/>
      <c r="D197" s="345"/>
      <c r="E197" s="345"/>
      <c r="F197" s="345"/>
      <c r="G197" s="345"/>
      <c r="H197" s="345"/>
      <c r="I197" s="345"/>
      <c r="J197" s="345"/>
      <c r="K197" s="345" t="s">
        <v>419</v>
      </c>
      <c r="L197" s="345"/>
      <c r="M197" s="346">
        <v>44985</v>
      </c>
      <c r="N197" s="345"/>
      <c r="O197" s="345"/>
      <c r="P197" s="345"/>
      <c r="Q197" s="360"/>
      <c r="R197" s="345"/>
      <c r="S197" s="345"/>
      <c r="T197" s="345"/>
      <c r="U197" s="345" t="s">
        <v>420</v>
      </c>
      <c r="V197" s="345"/>
      <c r="W197" s="345" t="s">
        <v>360</v>
      </c>
      <c r="X197" s="345"/>
      <c r="Y197" s="361"/>
      <c r="Z197" s="345"/>
      <c r="AA197" s="345" t="s">
        <v>442</v>
      </c>
      <c r="AB197" s="345"/>
      <c r="AC197" s="368">
        <v>5.99</v>
      </c>
    </row>
    <row r="198" spans="1:29" x14ac:dyDescent="0.25">
      <c r="A198" s="345"/>
      <c r="B198" s="345"/>
      <c r="C198" s="345"/>
      <c r="D198" s="345"/>
      <c r="E198" s="345"/>
      <c r="F198" s="345"/>
      <c r="G198" s="345"/>
      <c r="H198" s="345"/>
      <c r="I198" s="345"/>
      <c r="J198" s="345"/>
      <c r="K198" s="345" t="s">
        <v>419</v>
      </c>
      <c r="L198" s="345"/>
      <c r="M198" s="346">
        <v>45016</v>
      </c>
      <c r="N198" s="345"/>
      <c r="O198" s="345"/>
      <c r="P198" s="345"/>
      <c r="Q198" s="360"/>
      <c r="R198" s="345"/>
      <c r="S198" s="345"/>
      <c r="T198" s="345"/>
      <c r="U198" s="345" t="s">
        <v>420</v>
      </c>
      <c r="V198" s="345"/>
      <c r="W198" s="345" t="s">
        <v>360</v>
      </c>
      <c r="X198" s="345"/>
      <c r="Y198" s="361"/>
      <c r="Z198" s="345"/>
      <c r="AA198" s="345" t="s">
        <v>442</v>
      </c>
      <c r="AB198" s="345"/>
      <c r="AC198" s="368">
        <v>5.99</v>
      </c>
    </row>
    <row r="199" spans="1:29" x14ac:dyDescent="0.25">
      <c r="A199" s="345"/>
      <c r="B199" s="345"/>
      <c r="C199" s="345"/>
      <c r="D199" s="345"/>
      <c r="E199" s="345"/>
      <c r="F199" s="345"/>
      <c r="G199" s="345"/>
      <c r="H199" s="345"/>
      <c r="I199" s="345"/>
      <c r="J199" s="345"/>
      <c r="K199" s="345" t="s">
        <v>419</v>
      </c>
      <c r="L199" s="345"/>
      <c r="M199" s="346">
        <v>45046</v>
      </c>
      <c r="N199" s="345"/>
      <c r="O199" s="345"/>
      <c r="P199" s="345"/>
      <c r="Q199" s="360"/>
      <c r="R199" s="345"/>
      <c r="S199" s="345"/>
      <c r="T199" s="345"/>
      <c r="U199" s="345" t="s">
        <v>420</v>
      </c>
      <c r="V199" s="345"/>
      <c r="W199" s="345" t="s">
        <v>360</v>
      </c>
      <c r="X199" s="345"/>
      <c r="Y199" s="361"/>
      <c r="Z199" s="345"/>
      <c r="AA199" s="345" t="s">
        <v>442</v>
      </c>
      <c r="AB199" s="345"/>
      <c r="AC199" s="368">
        <v>5.99</v>
      </c>
    </row>
    <row r="200" spans="1:29" x14ac:dyDescent="0.25">
      <c r="A200" s="345"/>
      <c r="B200" s="345"/>
      <c r="C200" s="345"/>
      <c r="D200" s="345"/>
      <c r="E200" s="345"/>
      <c r="F200" s="345"/>
      <c r="G200" s="345"/>
      <c r="H200" s="345"/>
      <c r="I200" s="345"/>
      <c r="J200" s="345"/>
      <c r="K200" s="345" t="s">
        <v>419</v>
      </c>
      <c r="L200" s="345"/>
      <c r="M200" s="346">
        <v>45077</v>
      </c>
      <c r="N200" s="345"/>
      <c r="O200" s="345"/>
      <c r="P200" s="345"/>
      <c r="Q200" s="360"/>
      <c r="R200" s="345"/>
      <c r="S200" s="345"/>
      <c r="T200" s="345"/>
      <c r="U200" s="345" t="s">
        <v>420</v>
      </c>
      <c r="V200" s="345"/>
      <c r="W200" s="345" t="s">
        <v>360</v>
      </c>
      <c r="X200" s="345"/>
      <c r="Y200" s="361"/>
      <c r="Z200" s="345"/>
      <c r="AA200" s="345" t="s">
        <v>442</v>
      </c>
      <c r="AB200" s="345"/>
      <c r="AC200" s="368">
        <v>5.99</v>
      </c>
    </row>
    <row r="201" spans="1:29" x14ac:dyDescent="0.25">
      <c r="A201" s="345"/>
      <c r="B201" s="345"/>
      <c r="C201" s="345"/>
      <c r="D201" s="345"/>
      <c r="E201" s="345"/>
      <c r="F201" s="345"/>
      <c r="G201" s="345"/>
      <c r="H201" s="345"/>
      <c r="I201" s="345"/>
      <c r="J201" s="345"/>
      <c r="K201" s="345" t="s">
        <v>419</v>
      </c>
      <c r="L201" s="345"/>
      <c r="M201" s="346">
        <v>45107</v>
      </c>
      <c r="N201" s="345"/>
      <c r="O201" s="345"/>
      <c r="P201" s="345"/>
      <c r="Q201" s="360"/>
      <c r="R201" s="345"/>
      <c r="S201" s="345"/>
      <c r="T201" s="345"/>
      <c r="U201" s="345" t="s">
        <v>420</v>
      </c>
      <c r="V201" s="345"/>
      <c r="W201" s="345" t="s">
        <v>360</v>
      </c>
      <c r="X201" s="345"/>
      <c r="Y201" s="361"/>
      <c r="Z201" s="345"/>
      <c r="AA201" s="345" t="s">
        <v>442</v>
      </c>
      <c r="AB201" s="345"/>
      <c r="AC201" s="368">
        <v>5.99</v>
      </c>
    </row>
    <row r="202" spans="1:29" x14ac:dyDescent="0.25">
      <c r="A202" s="345"/>
      <c r="B202" s="345"/>
      <c r="C202" s="345"/>
      <c r="D202" s="345"/>
      <c r="E202" s="345"/>
      <c r="F202" s="345"/>
      <c r="G202" s="345"/>
      <c r="H202" s="345"/>
      <c r="I202" s="345"/>
      <c r="J202" s="345"/>
      <c r="K202" s="345" t="s">
        <v>419</v>
      </c>
      <c r="L202" s="345"/>
      <c r="M202" s="346">
        <v>45138</v>
      </c>
      <c r="N202" s="345"/>
      <c r="O202" s="345"/>
      <c r="P202" s="345"/>
      <c r="Q202" s="360"/>
      <c r="R202" s="345"/>
      <c r="S202" s="345"/>
      <c r="T202" s="345"/>
      <c r="U202" s="345" t="s">
        <v>420</v>
      </c>
      <c r="V202" s="345"/>
      <c r="W202" s="345" t="s">
        <v>360</v>
      </c>
      <c r="X202" s="345"/>
      <c r="Y202" s="361"/>
      <c r="Z202" s="345"/>
      <c r="AA202" s="345" t="s">
        <v>442</v>
      </c>
      <c r="AB202" s="345"/>
      <c r="AC202" s="368">
        <v>5.99</v>
      </c>
    </row>
    <row r="203" spans="1:29" x14ac:dyDescent="0.25">
      <c r="A203" s="345"/>
      <c r="B203" s="345"/>
      <c r="C203" s="345"/>
      <c r="D203" s="345"/>
      <c r="E203" s="345"/>
      <c r="F203" s="345"/>
      <c r="G203" s="345"/>
      <c r="H203" s="345"/>
      <c r="I203" s="345"/>
      <c r="J203" s="345"/>
      <c r="K203" s="345" t="s">
        <v>419</v>
      </c>
      <c r="L203" s="345"/>
      <c r="M203" s="346">
        <v>45169</v>
      </c>
      <c r="N203" s="345"/>
      <c r="O203" s="345"/>
      <c r="P203" s="345"/>
      <c r="Q203" s="360"/>
      <c r="R203" s="345"/>
      <c r="S203" s="345"/>
      <c r="T203" s="345"/>
      <c r="U203" s="345" t="s">
        <v>420</v>
      </c>
      <c r="V203" s="345"/>
      <c r="W203" s="345" t="s">
        <v>360</v>
      </c>
      <c r="X203" s="345"/>
      <c r="Y203" s="361"/>
      <c r="Z203" s="345"/>
      <c r="AA203" s="345" t="s">
        <v>442</v>
      </c>
      <c r="AB203" s="345"/>
      <c r="AC203" s="368">
        <v>5.99</v>
      </c>
    </row>
    <row r="204" spans="1:29" x14ac:dyDescent="0.25">
      <c r="A204" s="345"/>
      <c r="B204" s="345"/>
      <c r="C204" s="345"/>
      <c r="D204" s="345"/>
      <c r="E204" s="345"/>
      <c r="F204" s="345"/>
      <c r="G204" s="345"/>
      <c r="H204" s="345"/>
      <c r="I204" s="345"/>
      <c r="J204" s="345"/>
      <c r="K204" s="345" t="s">
        <v>419</v>
      </c>
      <c r="L204" s="345"/>
      <c r="M204" s="346">
        <v>45199</v>
      </c>
      <c r="N204" s="345"/>
      <c r="O204" s="345"/>
      <c r="P204" s="345"/>
      <c r="Q204" s="360"/>
      <c r="R204" s="345"/>
      <c r="S204" s="345"/>
      <c r="T204" s="345"/>
      <c r="U204" s="345" t="s">
        <v>420</v>
      </c>
      <c r="V204" s="345"/>
      <c r="W204" s="345" t="s">
        <v>360</v>
      </c>
      <c r="X204" s="345"/>
      <c r="Y204" s="361"/>
      <c r="Z204" s="345"/>
      <c r="AA204" s="345" t="s">
        <v>442</v>
      </c>
      <c r="AB204" s="345"/>
      <c r="AC204" s="368">
        <v>5.99</v>
      </c>
    </row>
    <row r="205" spans="1:29" x14ac:dyDescent="0.25">
      <c r="A205" s="345"/>
      <c r="B205" s="345"/>
      <c r="C205" s="345"/>
      <c r="D205" s="345"/>
      <c r="E205" s="345"/>
      <c r="F205" s="345"/>
      <c r="G205" s="345"/>
      <c r="H205" s="345"/>
      <c r="I205" s="345"/>
      <c r="J205" s="345"/>
      <c r="K205" s="345" t="s">
        <v>419</v>
      </c>
      <c r="L205" s="345"/>
      <c r="M205" s="346">
        <v>45230</v>
      </c>
      <c r="N205" s="345"/>
      <c r="O205" s="345"/>
      <c r="P205" s="345"/>
      <c r="Q205" s="360"/>
      <c r="R205" s="345"/>
      <c r="S205" s="345"/>
      <c r="T205" s="345"/>
      <c r="U205" s="345" t="s">
        <v>420</v>
      </c>
      <c r="V205" s="345"/>
      <c r="W205" s="345" t="s">
        <v>360</v>
      </c>
      <c r="X205" s="345"/>
      <c r="Y205" s="361"/>
      <c r="Z205" s="345"/>
      <c r="AA205" s="345" t="s">
        <v>442</v>
      </c>
      <c r="AB205" s="345"/>
      <c r="AC205" s="368">
        <v>5.99</v>
      </c>
    </row>
    <row r="206" spans="1:29" x14ac:dyDescent="0.25">
      <c r="A206" s="345"/>
      <c r="B206" s="345"/>
      <c r="C206" s="345"/>
      <c r="D206" s="345"/>
      <c r="E206" s="345"/>
      <c r="F206" s="345"/>
      <c r="G206" s="345"/>
      <c r="H206" s="345"/>
      <c r="I206" s="345"/>
      <c r="J206" s="345"/>
      <c r="K206" s="345" t="s">
        <v>419</v>
      </c>
      <c r="L206" s="345"/>
      <c r="M206" s="346">
        <v>45260</v>
      </c>
      <c r="N206" s="345"/>
      <c r="O206" s="345"/>
      <c r="P206" s="345"/>
      <c r="Q206" s="360"/>
      <c r="R206" s="345"/>
      <c r="S206" s="345"/>
      <c r="T206" s="345"/>
      <c r="U206" s="345" t="s">
        <v>420</v>
      </c>
      <c r="V206" s="345"/>
      <c r="W206" s="345" t="s">
        <v>360</v>
      </c>
      <c r="X206" s="345"/>
      <c r="Y206" s="361"/>
      <c r="Z206" s="345"/>
      <c r="AA206" s="345" t="s">
        <v>442</v>
      </c>
      <c r="AB206" s="345"/>
      <c r="AC206" s="368">
        <v>7</v>
      </c>
    </row>
    <row r="207" spans="1:29" x14ac:dyDescent="0.25">
      <c r="A207" s="345"/>
      <c r="B207" s="345"/>
      <c r="C207" s="345"/>
      <c r="D207" s="345"/>
      <c r="E207" s="345"/>
      <c r="F207" s="345"/>
      <c r="G207" s="345"/>
      <c r="H207" s="345"/>
      <c r="I207" s="345"/>
      <c r="J207" s="345"/>
      <c r="K207" s="345" t="s">
        <v>419</v>
      </c>
      <c r="L207" s="345"/>
      <c r="M207" s="346">
        <v>45291</v>
      </c>
      <c r="N207" s="345"/>
      <c r="O207" s="345"/>
      <c r="P207" s="345"/>
      <c r="Q207" s="360"/>
      <c r="R207" s="345"/>
      <c r="S207" s="345"/>
      <c r="T207" s="345"/>
      <c r="U207" s="345" t="s">
        <v>420</v>
      </c>
      <c r="V207" s="345"/>
      <c r="W207" s="345" t="s">
        <v>360</v>
      </c>
      <c r="X207" s="345"/>
      <c r="Y207" s="361"/>
      <c r="Z207" s="345"/>
      <c r="AA207" s="345" t="s">
        <v>442</v>
      </c>
      <c r="AB207" s="345"/>
      <c r="AC207" s="368">
        <v>7</v>
      </c>
    </row>
    <row r="208" spans="1:29" x14ac:dyDescent="0.25">
      <c r="A208" s="345"/>
      <c r="B208" s="345"/>
      <c r="C208" s="345"/>
      <c r="D208" s="345"/>
      <c r="E208" s="345"/>
      <c r="F208" s="345"/>
      <c r="G208" s="345"/>
      <c r="H208" s="345"/>
      <c r="I208" s="345"/>
      <c r="J208" s="345"/>
      <c r="K208" s="345" t="s">
        <v>419</v>
      </c>
      <c r="L208" s="345"/>
      <c r="M208" s="346">
        <v>45322</v>
      </c>
      <c r="N208" s="345"/>
      <c r="O208" s="345"/>
      <c r="P208" s="345"/>
      <c r="Q208" s="360"/>
      <c r="R208" s="345"/>
      <c r="S208" s="345"/>
      <c r="T208" s="345"/>
      <c r="U208" s="345" t="s">
        <v>420</v>
      </c>
      <c r="V208" s="345"/>
      <c r="W208" s="345" t="s">
        <v>360</v>
      </c>
      <c r="X208" s="345"/>
      <c r="Y208" s="361"/>
      <c r="Z208" s="345"/>
      <c r="AA208" s="345" t="s">
        <v>442</v>
      </c>
      <c r="AB208" s="345"/>
      <c r="AC208" s="368">
        <v>42</v>
      </c>
    </row>
    <row r="209" spans="1:30" ht="13" thickBot="1" x14ac:dyDescent="0.3">
      <c r="A209" s="345"/>
      <c r="B209" s="345"/>
      <c r="C209" s="345"/>
      <c r="D209" s="345"/>
      <c r="E209" s="345"/>
      <c r="F209" s="345"/>
      <c r="G209" s="345"/>
      <c r="H209" s="345"/>
      <c r="I209" s="345"/>
      <c r="J209" s="345"/>
      <c r="K209" s="345" t="s">
        <v>419</v>
      </c>
      <c r="L209" s="345"/>
      <c r="M209" s="346">
        <v>45351</v>
      </c>
      <c r="N209" s="345"/>
      <c r="O209" s="345"/>
      <c r="P209" s="345"/>
      <c r="Q209" s="360"/>
      <c r="R209" s="345"/>
      <c r="S209" s="345"/>
      <c r="T209" s="345"/>
      <c r="U209" s="345" t="s">
        <v>420</v>
      </c>
      <c r="V209" s="345"/>
      <c r="W209" s="345" t="s">
        <v>360</v>
      </c>
      <c r="X209" s="345"/>
      <c r="Y209" s="361"/>
      <c r="Z209" s="345"/>
      <c r="AA209" s="345" t="s">
        <v>442</v>
      </c>
      <c r="AB209" s="345"/>
      <c r="AC209" s="382"/>
    </row>
    <row r="210" spans="1:30" x14ac:dyDescent="0.25">
      <c r="A210" s="345"/>
      <c r="B210" s="345"/>
      <c r="C210" s="345"/>
      <c r="D210" s="345"/>
      <c r="E210" s="345"/>
      <c r="F210" s="345"/>
      <c r="G210" s="345" t="s">
        <v>421</v>
      </c>
      <c r="H210" s="345"/>
      <c r="I210" s="345"/>
      <c r="J210" s="345"/>
      <c r="K210" s="345"/>
      <c r="L210" s="345"/>
      <c r="M210" s="346"/>
      <c r="N210" s="345"/>
      <c r="O210" s="345"/>
      <c r="P210" s="345"/>
      <c r="Q210" s="360"/>
      <c r="R210" s="345"/>
      <c r="S210" s="345"/>
      <c r="T210" s="345"/>
      <c r="U210" s="345"/>
      <c r="V210" s="345"/>
      <c r="W210" s="345"/>
      <c r="X210" s="345"/>
      <c r="Y210" s="345"/>
      <c r="Z210" s="345"/>
      <c r="AA210" s="345"/>
      <c r="AB210" s="345"/>
      <c r="AC210" s="368">
        <f>ROUND(SUM(AC189:AC209),5)</f>
        <v>224.91</v>
      </c>
      <c r="AD210" s="363">
        <f>AC210</f>
        <v>224.91</v>
      </c>
    </row>
    <row r="211" spans="1:30" x14ac:dyDescent="0.25">
      <c r="A211" s="342"/>
      <c r="B211" s="342"/>
      <c r="C211" s="342"/>
      <c r="D211" s="342"/>
      <c r="E211" s="342"/>
      <c r="F211" s="342"/>
      <c r="G211" s="342" t="s">
        <v>401</v>
      </c>
      <c r="H211" s="342"/>
      <c r="I211" s="342"/>
      <c r="J211" s="342"/>
      <c r="K211" s="342"/>
      <c r="L211" s="342"/>
      <c r="M211" s="343"/>
      <c r="N211" s="342"/>
      <c r="O211" s="342"/>
      <c r="P211" s="342"/>
      <c r="Q211" s="359"/>
      <c r="R211" s="342"/>
      <c r="S211" s="342"/>
      <c r="T211" s="342"/>
      <c r="U211" s="342"/>
      <c r="V211" s="342"/>
      <c r="W211" s="342"/>
      <c r="X211" s="342"/>
      <c r="Y211" s="342"/>
      <c r="Z211" s="342"/>
      <c r="AA211" s="342"/>
      <c r="AB211" s="342"/>
      <c r="AC211" s="344"/>
    </row>
    <row r="212" spans="1:30" x14ac:dyDescent="0.25">
      <c r="A212" s="345"/>
      <c r="B212" s="345"/>
      <c r="C212" s="345"/>
      <c r="D212" s="345"/>
      <c r="E212" s="345"/>
      <c r="F212" s="345"/>
      <c r="G212" s="345"/>
      <c r="H212" s="345"/>
      <c r="I212" s="345"/>
      <c r="J212" s="345"/>
      <c r="K212" s="345" t="s">
        <v>408</v>
      </c>
      <c r="L212" s="345"/>
      <c r="M212" s="346">
        <v>44774</v>
      </c>
      <c r="N212" s="345"/>
      <c r="O212" s="345" t="s">
        <v>466</v>
      </c>
      <c r="P212" s="345"/>
      <c r="Q212" s="362" t="s">
        <v>444</v>
      </c>
      <c r="R212" s="345"/>
      <c r="S212" s="345"/>
      <c r="T212" s="345"/>
      <c r="U212" s="345" t="s">
        <v>467</v>
      </c>
      <c r="V212" s="345"/>
      <c r="W212" s="345" t="s">
        <v>360</v>
      </c>
      <c r="X212" s="345"/>
      <c r="Y212" s="361"/>
      <c r="Z212" s="345"/>
      <c r="AA212" s="345" t="s">
        <v>407</v>
      </c>
      <c r="AB212" s="345"/>
      <c r="AC212" s="368">
        <v>62.5</v>
      </c>
    </row>
    <row r="213" spans="1:30" x14ac:dyDescent="0.25">
      <c r="A213" s="345"/>
      <c r="B213" s="345"/>
      <c r="C213" s="345"/>
      <c r="D213" s="345"/>
      <c r="E213" s="345"/>
      <c r="F213" s="345"/>
      <c r="G213" s="345"/>
      <c r="H213" s="345"/>
      <c r="I213" s="345"/>
      <c r="J213" s="345"/>
      <c r="K213" s="345" t="s">
        <v>408</v>
      </c>
      <c r="L213" s="345"/>
      <c r="M213" s="346">
        <v>44838</v>
      </c>
      <c r="N213" s="345"/>
      <c r="O213" s="345" t="s">
        <v>452</v>
      </c>
      <c r="P213" s="345"/>
      <c r="Q213" s="362" t="s">
        <v>444</v>
      </c>
      <c r="R213" s="345"/>
      <c r="S213" s="345"/>
      <c r="T213" s="345"/>
      <c r="U213" s="345" t="s">
        <v>453</v>
      </c>
      <c r="V213" s="345"/>
      <c r="W213" s="345" t="s">
        <v>360</v>
      </c>
      <c r="X213" s="345"/>
      <c r="Y213" s="361"/>
      <c r="Z213" s="345"/>
      <c r="AA213" s="345" t="s">
        <v>407</v>
      </c>
      <c r="AB213" s="345"/>
      <c r="AC213" s="368">
        <v>327.55</v>
      </c>
    </row>
    <row r="214" spans="1:30" x14ac:dyDescent="0.25">
      <c r="A214" s="345"/>
      <c r="B214" s="345"/>
      <c r="C214" s="345"/>
      <c r="D214" s="345"/>
      <c r="E214" s="345"/>
      <c r="F214" s="345"/>
      <c r="G214" s="345"/>
      <c r="H214" s="345"/>
      <c r="I214" s="345"/>
      <c r="J214" s="345"/>
      <c r="K214" s="345" t="s">
        <v>408</v>
      </c>
      <c r="L214" s="345"/>
      <c r="M214" s="346">
        <v>44868</v>
      </c>
      <c r="N214" s="345"/>
      <c r="O214" s="345" t="s">
        <v>454</v>
      </c>
      <c r="P214" s="345"/>
      <c r="Q214" s="362" t="s">
        <v>444</v>
      </c>
      <c r="R214" s="345"/>
      <c r="S214" s="345"/>
      <c r="T214" s="345"/>
      <c r="U214" s="345" t="s">
        <v>453</v>
      </c>
      <c r="V214" s="345"/>
      <c r="W214" s="345" t="s">
        <v>360</v>
      </c>
      <c r="X214" s="345"/>
      <c r="Y214" s="361"/>
      <c r="Z214" s="345"/>
      <c r="AA214" s="345" t="s">
        <v>407</v>
      </c>
      <c r="AB214" s="345"/>
      <c r="AC214" s="368">
        <v>161.4</v>
      </c>
    </row>
    <row r="215" spans="1:30" x14ac:dyDescent="0.25">
      <c r="A215" s="345"/>
      <c r="B215" s="345"/>
      <c r="C215" s="345"/>
      <c r="D215" s="345"/>
      <c r="E215" s="345"/>
      <c r="F215" s="345"/>
      <c r="G215" s="345"/>
      <c r="H215" s="345"/>
      <c r="I215" s="345"/>
      <c r="J215" s="345"/>
      <c r="K215" s="345" t="s">
        <v>408</v>
      </c>
      <c r="L215" s="345"/>
      <c r="M215" s="346">
        <v>44899</v>
      </c>
      <c r="N215" s="345"/>
      <c r="O215" s="345" t="s">
        <v>455</v>
      </c>
      <c r="P215" s="345"/>
      <c r="Q215" s="362" t="s">
        <v>444</v>
      </c>
      <c r="R215" s="345"/>
      <c r="S215" s="345"/>
      <c r="T215" s="345"/>
      <c r="U215" s="345" t="s">
        <v>453</v>
      </c>
      <c r="V215" s="345"/>
      <c r="W215" s="345" t="s">
        <v>360</v>
      </c>
      <c r="X215" s="345"/>
      <c r="Y215" s="361"/>
      <c r="Z215" s="345"/>
      <c r="AA215" s="345" t="s">
        <v>407</v>
      </c>
      <c r="AB215" s="345"/>
      <c r="AC215" s="368">
        <v>5.53</v>
      </c>
    </row>
    <row r="216" spans="1:30" x14ac:dyDescent="0.25">
      <c r="A216" s="345"/>
      <c r="B216" s="345"/>
      <c r="C216" s="345"/>
      <c r="D216" s="345"/>
      <c r="E216" s="345"/>
      <c r="F216" s="345"/>
      <c r="G216" s="345"/>
      <c r="H216" s="345"/>
      <c r="I216" s="345"/>
      <c r="J216" s="345"/>
      <c r="K216" s="345" t="s">
        <v>408</v>
      </c>
      <c r="L216" s="345"/>
      <c r="M216" s="346">
        <v>45049</v>
      </c>
      <c r="N216" s="345"/>
      <c r="O216" s="345" t="s">
        <v>457</v>
      </c>
      <c r="P216" s="345"/>
      <c r="Q216" s="362" t="s">
        <v>444</v>
      </c>
      <c r="R216" s="345"/>
      <c r="S216" s="345"/>
      <c r="T216" s="345"/>
      <c r="U216" s="345" t="s">
        <v>453</v>
      </c>
      <c r="V216" s="345"/>
      <c r="W216" s="345" t="s">
        <v>360</v>
      </c>
      <c r="X216" s="345"/>
      <c r="Y216" s="361"/>
      <c r="Z216" s="345"/>
      <c r="AA216" s="345" t="s">
        <v>407</v>
      </c>
      <c r="AB216" s="345"/>
      <c r="AC216" s="368">
        <v>4.28</v>
      </c>
    </row>
    <row r="217" spans="1:30" x14ac:dyDescent="0.25">
      <c r="A217" s="345"/>
      <c r="B217" s="345"/>
      <c r="C217" s="345"/>
      <c r="D217" s="345"/>
      <c r="E217" s="345"/>
      <c r="F217" s="345"/>
      <c r="G217" s="345"/>
      <c r="H217" s="345"/>
      <c r="I217" s="345"/>
      <c r="J217" s="345"/>
      <c r="K217" s="345" t="s">
        <v>408</v>
      </c>
      <c r="L217" s="345"/>
      <c r="M217" s="346">
        <v>45112</v>
      </c>
      <c r="N217" s="345"/>
      <c r="O217" s="345" t="s">
        <v>470</v>
      </c>
      <c r="P217" s="345"/>
      <c r="Q217" s="362" t="s">
        <v>444</v>
      </c>
      <c r="R217" s="345"/>
      <c r="S217" s="345"/>
      <c r="T217" s="345"/>
      <c r="U217" s="345" t="s">
        <v>471</v>
      </c>
      <c r="V217" s="345"/>
      <c r="W217" s="345" t="s">
        <v>360</v>
      </c>
      <c r="X217" s="345"/>
      <c r="Y217" s="361"/>
      <c r="Z217" s="345"/>
      <c r="AA217" s="345" t="s">
        <v>407</v>
      </c>
      <c r="AB217" s="345"/>
      <c r="AC217" s="368">
        <v>113.06</v>
      </c>
    </row>
    <row r="218" spans="1:30" x14ac:dyDescent="0.25">
      <c r="A218" s="345"/>
      <c r="B218" s="345"/>
      <c r="C218" s="345"/>
      <c r="D218" s="345"/>
      <c r="E218" s="345"/>
      <c r="F218" s="345"/>
      <c r="G218" s="345"/>
      <c r="H218" s="345"/>
      <c r="I218" s="345"/>
      <c r="J218" s="345"/>
      <c r="K218" s="345" t="s">
        <v>408</v>
      </c>
      <c r="L218" s="345"/>
      <c r="M218" s="346">
        <v>45141</v>
      </c>
      <c r="N218" s="345"/>
      <c r="O218" s="345" t="s">
        <v>463</v>
      </c>
      <c r="P218" s="345"/>
      <c r="Q218" s="362" t="s">
        <v>444</v>
      </c>
      <c r="R218" s="345"/>
      <c r="S218" s="345"/>
      <c r="T218" s="345"/>
      <c r="U218" s="345" t="s">
        <v>464</v>
      </c>
      <c r="V218" s="345"/>
      <c r="W218" s="345" t="s">
        <v>360</v>
      </c>
      <c r="X218" s="345"/>
      <c r="Y218" s="361"/>
      <c r="Z218" s="345"/>
      <c r="AA218" s="345" t="s">
        <v>407</v>
      </c>
      <c r="AB218" s="345"/>
      <c r="AC218" s="368">
        <v>193.69</v>
      </c>
    </row>
    <row r="219" spans="1:30" x14ac:dyDescent="0.25">
      <c r="A219" s="345"/>
      <c r="B219" s="345"/>
      <c r="C219" s="345"/>
      <c r="D219" s="345"/>
      <c r="E219" s="345"/>
      <c r="F219" s="345"/>
      <c r="G219" s="345"/>
      <c r="H219" s="345"/>
      <c r="I219" s="345"/>
      <c r="J219" s="345"/>
      <c r="K219" s="345" t="s">
        <v>408</v>
      </c>
      <c r="L219" s="345"/>
      <c r="M219" s="346">
        <v>45141</v>
      </c>
      <c r="N219" s="345"/>
      <c r="O219" s="345" t="s">
        <v>458</v>
      </c>
      <c r="P219" s="345"/>
      <c r="Q219" s="362" t="s">
        <v>444</v>
      </c>
      <c r="R219" s="345"/>
      <c r="S219" s="345"/>
      <c r="T219" s="345"/>
      <c r="U219" s="345" t="s">
        <v>453</v>
      </c>
      <c r="V219" s="345"/>
      <c r="W219" s="345" t="s">
        <v>360</v>
      </c>
      <c r="X219" s="345"/>
      <c r="Y219" s="361"/>
      <c r="Z219" s="345"/>
      <c r="AA219" s="345" t="s">
        <v>407</v>
      </c>
      <c r="AB219" s="345"/>
      <c r="AC219" s="368">
        <v>21.69</v>
      </c>
    </row>
    <row r="220" spans="1:30" x14ac:dyDescent="0.25">
      <c r="A220" s="345"/>
      <c r="B220" s="345"/>
      <c r="C220" s="345"/>
      <c r="D220" s="345"/>
      <c r="E220" s="345"/>
      <c r="F220" s="345"/>
      <c r="G220" s="345"/>
      <c r="H220" s="345"/>
      <c r="I220" s="345"/>
      <c r="J220" s="345"/>
      <c r="K220" s="345" t="s">
        <v>408</v>
      </c>
      <c r="L220" s="345"/>
      <c r="M220" s="346">
        <v>45176</v>
      </c>
      <c r="N220" s="345"/>
      <c r="O220" s="345" t="s">
        <v>488</v>
      </c>
      <c r="P220" s="345"/>
      <c r="Q220" s="362" t="s">
        <v>444</v>
      </c>
      <c r="R220" s="345"/>
      <c r="S220" s="345"/>
      <c r="T220" s="345"/>
      <c r="U220" s="345" t="s">
        <v>464</v>
      </c>
      <c r="V220" s="345"/>
      <c r="W220" s="345" t="s">
        <v>360</v>
      </c>
      <c r="X220" s="345"/>
      <c r="Y220" s="361"/>
      <c r="Z220" s="345"/>
      <c r="AA220" s="345" t="s">
        <v>407</v>
      </c>
      <c r="AB220" s="345"/>
      <c r="AC220" s="347">
        <v>0</v>
      </c>
    </row>
    <row r="221" spans="1:30" x14ac:dyDescent="0.25">
      <c r="A221" s="345"/>
      <c r="B221" s="345"/>
      <c r="C221" s="345"/>
      <c r="D221" s="345"/>
      <c r="E221" s="345"/>
      <c r="F221" s="345"/>
      <c r="G221" s="345"/>
      <c r="H221" s="345"/>
      <c r="I221" s="345"/>
      <c r="J221" s="345"/>
      <c r="K221" s="345" t="s">
        <v>408</v>
      </c>
      <c r="L221" s="345"/>
      <c r="M221" s="346">
        <v>45176</v>
      </c>
      <c r="N221" s="345"/>
      <c r="O221" s="345" t="s">
        <v>459</v>
      </c>
      <c r="P221" s="345"/>
      <c r="Q221" s="362" t="s">
        <v>444</v>
      </c>
      <c r="R221" s="345"/>
      <c r="S221" s="345"/>
      <c r="T221" s="345"/>
      <c r="U221" s="345" t="s">
        <v>453</v>
      </c>
      <c r="V221" s="345"/>
      <c r="W221" s="345" t="s">
        <v>360</v>
      </c>
      <c r="X221" s="345"/>
      <c r="Y221" s="361"/>
      <c r="Z221" s="345"/>
      <c r="AA221" s="345" t="s">
        <v>407</v>
      </c>
      <c r="AB221" s="345"/>
      <c r="AC221" s="368">
        <v>58.32</v>
      </c>
    </row>
    <row r="222" spans="1:30" x14ac:dyDescent="0.25">
      <c r="A222" s="345"/>
      <c r="B222" s="345"/>
      <c r="C222" s="345"/>
      <c r="D222" s="345"/>
      <c r="E222" s="345"/>
      <c r="F222" s="345"/>
      <c r="G222" s="345"/>
      <c r="H222" s="345"/>
      <c r="I222" s="345"/>
      <c r="J222" s="345"/>
      <c r="K222" s="345" t="s">
        <v>408</v>
      </c>
      <c r="L222" s="345"/>
      <c r="M222" s="346">
        <v>45203</v>
      </c>
      <c r="N222" s="345"/>
      <c r="O222" s="345" t="s">
        <v>489</v>
      </c>
      <c r="P222" s="345"/>
      <c r="Q222" s="362" t="s">
        <v>444</v>
      </c>
      <c r="R222" s="345"/>
      <c r="S222" s="345"/>
      <c r="T222" s="345"/>
      <c r="U222" s="345" t="s">
        <v>464</v>
      </c>
      <c r="V222" s="345"/>
      <c r="W222" s="345" t="s">
        <v>360</v>
      </c>
      <c r="X222" s="345"/>
      <c r="Y222" s="361"/>
      <c r="Z222" s="345"/>
      <c r="AA222" s="345" t="s">
        <v>407</v>
      </c>
      <c r="AB222" s="345"/>
      <c r="AC222" s="347">
        <v>0</v>
      </c>
    </row>
    <row r="223" spans="1:30" ht="13" thickBot="1" x14ac:dyDescent="0.3">
      <c r="A223" s="345"/>
      <c r="B223" s="345"/>
      <c r="C223" s="345"/>
      <c r="D223" s="345"/>
      <c r="E223" s="345"/>
      <c r="F223" s="345"/>
      <c r="G223" s="345"/>
      <c r="H223" s="345"/>
      <c r="I223" s="345"/>
      <c r="J223" s="345"/>
      <c r="K223" s="345" t="s">
        <v>408</v>
      </c>
      <c r="L223" s="345"/>
      <c r="M223" s="346">
        <v>45203</v>
      </c>
      <c r="N223" s="345"/>
      <c r="O223" s="345" t="s">
        <v>460</v>
      </c>
      <c r="P223" s="345"/>
      <c r="Q223" s="362" t="s">
        <v>444</v>
      </c>
      <c r="R223" s="345"/>
      <c r="S223" s="345"/>
      <c r="T223" s="345"/>
      <c r="U223" s="345" t="s">
        <v>453</v>
      </c>
      <c r="V223" s="345"/>
      <c r="W223" s="345" t="s">
        <v>360</v>
      </c>
      <c r="X223" s="345"/>
      <c r="Y223" s="361"/>
      <c r="Z223" s="345"/>
      <c r="AA223" s="345" t="s">
        <v>407</v>
      </c>
      <c r="AB223" s="345"/>
      <c r="AC223" s="347">
        <v>0</v>
      </c>
    </row>
    <row r="224" spans="1:30" ht="13" thickBot="1" x14ac:dyDescent="0.3">
      <c r="A224" s="345"/>
      <c r="B224" s="345"/>
      <c r="C224" s="345"/>
      <c r="D224" s="345"/>
      <c r="E224" s="345"/>
      <c r="F224" s="345"/>
      <c r="G224" s="345" t="s">
        <v>422</v>
      </c>
      <c r="H224" s="345"/>
      <c r="I224" s="345"/>
      <c r="J224" s="345"/>
      <c r="K224" s="345"/>
      <c r="L224" s="345"/>
      <c r="M224" s="346"/>
      <c r="N224" s="345"/>
      <c r="O224" s="345"/>
      <c r="P224" s="345"/>
      <c r="Q224" s="360"/>
      <c r="R224" s="345"/>
      <c r="S224" s="345"/>
      <c r="T224" s="345"/>
      <c r="U224" s="345"/>
      <c r="V224" s="345"/>
      <c r="W224" s="345"/>
      <c r="X224" s="345"/>
      <c r="Y224" s="345"/>
      <c r="Z224" s="345"/>
      <c r="AA224" s="345"/>
      <c r="AB224" s="345"/>
      <c r="AC224" s="349">
        <f>ROUND(SUM(AC211:AC223),5)</f>
        <v>948.02</v>
      </c>
      <c r="AD224" s="363">
        <f>AC224</f>
        <v>948.02</v>
      </c>
    </row>
    <row r="225" spans="1:30" x14ac:dyDescent="0.25">
      <c r="A225" s="345"/>
      <c r="B225" s="345"/>
      <c r="C225" s="345"/>
      <c r="D225" s="345"/>
      <c r="E225" s="345"/>
      <c r="F225" s="345" t="s">
        <v>402</v>
      </c>
      <c r="G225" s="345"/>
      <c r="H225" s="345"/>
      <c r="I225" s="345"/>
      <c r="J225" s="345"/>
      <c r="K225" s="345"/>
      <c r="L225" s="345"/>
      <c r="M225" s="346"/>
      <c r="N225" s="345"/>
      <c r="O225" s="345"/>
      <c r="P225" s="345"/>
      <c r="Q225" s="360"/>
      <c r="R225" s="345"/>
      <c r="S225" s="345"/>
      <c r="T225" s="345"/>
      <c r="U225" s="345"/>
      <c r="V225" s="345"/>
      <c r="W225" s="345"/>
      <c r="X225" s="345"/>
      <c r="Y225" s="345"/>
      <c r="Z225" s="345"/>
      <c r="AA225" s="345"/>
      <c r="AB225" s="345"/>
      <c r="AC225" s="347">
        <f>ROUND(AC188+AC210+AC224,5)</f>
        <v>1269.6500000000001</v>
      </c>
    </row>
    <row r="226" spans="1:30" x14ac:dyDescent="0.25">
      <c r="A226" s="342"/>
      <c r="B226" s="342"/>
      <c r="C226" s="342"/>
      <c r="D226" s="342"/>
      <c r="E226" s="342"/>
      <c r="F226" s="342" t="s">
        <v>403</v>
      </c>
      <c r="G226" s="342"/>
      <c r="H226" s="342"/>
      <c r="I226" s="342"/>
      <c r="J226" s="342"/>
      <c r="K226" s="342"/>
      <c r="L226" s="342"/>
      <c r="M226" s="343"/>
      <c r="N226" s="342"/>
      <c r="O226" s="342"/>
      <c r="P226" s="342"/>
      <c r="Q226" s="359"/>
      <c r="R226" s="342"/>
      <c r="S226" s="342"/>
      <c r="T226" s="342"/>
      <c r="U226" s="342"/>
      <c r="V226" s="342"/>
      <c r="W226" s="342"/>
      <c r="X226" s="342"/>
      <c r="Y226" s="342"/>
      <c r="Z226" s="342"/>
      <c r="AA226" s="342"/>
      <c r="AB226" s="342"/>
      <c r="AC226" s="344"/>
    </row>
    <row r="227" spans="1:30" x14ac:dyDescent="0.25">
      <c r="A227" s="345"/>
      <c r="B227" s="345"/>
      <c r="C227" s="345"/>
      <c r="D227" s="345"/>
      <c r="E227" s="345"/>
      <c r="F227" s="345"/>
      <c r="G227" s="345"/>
      <c r="H227" s="345"/>
      <c r="I227" s="345"/>
      <c r="J227" s="345"/>
      <c r="K227" s="345" t="s">
        <v>408</v>
      </c>
      <c r="L227" s="345"/>
      <c r="M227" s="346">
        <v>44957</v>
      </c>
      <c r="N227" s="345"/>
      <c r="O227" s="345" t="s">
        <v>443</v>
      </c>
      <c r="P227" s="345"/>
      <c r="Q227" s="362" t="s">
        <v>444</v>
      </c>
      <c r="R227" s="345"/>
      <c r="S227" s="345"/>
      <c r="T227" s="345"/>
      <c r="U227" s="345" t="s">
        <v>514</v>
      </c>
      <c r="V227" s="345"/>
      <c r="W227" s="345" t="s">
        <v>360</v>
      </c>
      <c r="X227" s="345"/>
      <c r="Y227" s="361"/>
      <c r="Z227" s="345"/>
      <c r="AA227" s="345" t="s">
        <v>360</v>
      </c>
      <c r="AB227" s="345"/>
      <c r="AC227" s="347"/>
    </row>
    <row r="228" spans="1:30" x14ac:dyDescent="0.25">
      <c r="A228" s="345"/>
      <c r="B228" s="345"/>
      <c r="C228" s="345"/>
      <c r="D228" s="345"/>
      <c r="E228" s="345"/>
      <c r="F228" s="345"/>
      <c r="G228" s="345"/>
      <c r="H228" s="345"/>
      <c r="I228" s="345"/>
      <c r="J228" s="345"/>
      <c r="K228" s="345" t="s">
        <v>408</v>
      </c>
      <c r="L228" s="345"/>
      <c r="M228" s="346">
        <v>44957</v>
      </c>
      <c r="N228" s="345"/>
      <c r="O228" s="345" t="s">
        <v>443</v>
      </c>
      <c r="P228" s="345"/>
      <c r="Q228" s="362" t="s">
        <v>444</v>
      </c>
      <c r="R228" s="345"/>
      <c r="S228" s="345"/>
      <c r="T228" s="345"/>
      <c r="U228" s="345" t="s">
        <v>515</v>
      </c>
      <c r="V228" s="345"/>
      <c r="W228" s="345" t="s">
        <v>475</v>
      </c>
      <c r="X228" s="345"/>
      <c r="Y228" s="361"/>
      <c r="Z228" s="345"/>
      <c r="AA228" s="345" t="s">
        <v>360</v>
      </c>
      <c r="AB228" s="345"/>
      <c r="AC228" s="347"/>
    </row>
    <row r="229" spans="1:30" x14ac:dyDescent="0.25">
      <c r="A229" s="345"/>
      <c r="B229" s="345"/>
      <c r="C229" s="345"/>
      <c r="D229" s="345"/>
      <c r="E229" s="345"/>
      <c r="F229" s="345"/>
      <c r="G229" s="345"/>
      <c r="H229" s="345"/>
      <c r="I229" s="345"/>
      <c r="J229" s="345"/>
      <c r="K229" s="345" t="s">
        <v>408</v>
      </c>
      <c r="L229" s="345"/>
      <c r="M229" s="346">
        <v>45322</v>
      </c>
      <c r="N229" s="345"/>
      <c r="O229" s="345" t="s">
        <v>516</v>
      </c>
      <c r="P229" s="345"/>
      <c r="Q229" s="362" t="s">
        <v>444</v>
      </c>
      <c r="R229" s="345"/>
      <c r="S229" s="345"/>
      <c r="T229" s="345"/>
      <c r="U229" s="345" t="s">
        <v>517</v>
      </c>
      <c r="V229" s="345"/>
      <c r="W229" s="345" t="s">
        <v>360</v>
      </c>
      <c r="X229" s="345"/>
      <c r="Y229" s="361"/>
      <c r="Z229" s="345"/>
      <c r="AA229" s="345" t="s">
        <v>445</v>
      </c>
      <c r="AB229" s="345"/>
      <c r="AC229" s="347"/>
    </row>
    <row r="230" spans="1:30" ht="13" thickBot="1" x14ac:dyDescent="0.3">
      <c r="A230" s="345"/>
      <c r="B230" s="345"/>
      <c r="C230" s="345"/>
      <c r="D230" s="345"/>
      <c r="E230" s="345"/>
      <c r="F230" s="345"/>
      <c r="G230" s="345"/>
      <c r="H230" s="345"/>
      <c r="I230" s="345"/>
      <c r="J230" s="345"/>
      <c r="K230" s="345" t="s">
        <v>408</v>
      </c>
      <c r="L230" s="345"/>
      <c r="M230" s="346">
        <v>45322</v>
      </c>
      <c r="N230" s="345"/>
      <c r="O230" s="345" t="s">
        <v>516</v>
      </c>
      <c r="P230" s="345"/>
      <c r="Q230" s="362" t="s">
        <v>444</v>
      </c>
      <c r="R230" s="345"/>
      <c r="S230" s="345"/>
      <c r="T230" s="345"/>
      <c r="U230" s="345" t="s">
        <v>518</v>
      </c>
      <c r="V230" s="345"/>
      <c r="W230" s="345" t="s">
        <v>475</v>
      </c>
      <c r="X230" s="345"/>
      <c r="Y230" s="361"/>
      <c r="Z230" s="345"/>
      <c r="AA230" s="345" t="s">
        <v>366</v>
      </c>
      <c r="AB230" s="345"/>
      <c r="AC230" s="347"/>
    </row>
    <row r="231" spans="1:30" ht="13" thickBot="1" x14ac:dyDescent="0.3">
      <c r="A231" s="345"/>
      <c r="B231" s="345"/>
      <c r="C231" s="345"/>
      <c r="D231" s="345"/>
      <c r="E231" s="345"/>
      <c r="F231" s="345" t="s">
        <v>519</v>
      </c>
      <c r="G231" s="345"/>
      <c r="H231" s="345"/>
      <c r="I231" s="345"/>
      <c r="J231" s="345"/>
      <c r="K231" s="345"/>
      <c r="L231" s="345"/>
      <c r="M231" s="346"/>
      <c r="N231" s="345"/>
      <c r="O231" s="345"/>
      <c r="P231" s="345"/>
      <c r="Q231" s="360"/>
      <c r="R231" s="345"/>
      <c r="S231" s="345"/>
      <c r="T231" s="345"/>
      <c r="U231" s="345"/>
      <c r="V231" s="345"/>
      <c r="W231" s="345"/>
      <c r="X231" s="345"/>
      <c r="Y231" s="345"/>
      <c r="Z231" s="345"/>
      <c r="AA231" s="345"/>
      <c r="AB231" s="345"/>
      <c r="AC231" s="348">
        <f>ROUND(SUM(AC226:AC230),5)</f>
        <v>0</v>
      </c>
    </row>
    <row r="232" spans="1:30" ht="13" thickBot="1" x14ac:dyDescent="0.3">
      <c r="A232" s="345"/>
      <c r="B232" s="345"/>
      <c r="C232" s="345"/>
      <c r="D232" s="345"/>
      <c r="E232" s="345" t="s">
        <v>404</v>
      </c>
      <c r="F232" s="345"/>
      <c r="G232" s="345"/>
      <c r="H232" s="345"/>
      <c r="I232" s="345"/>
      <c r="J232" s="345"/>
      <c r="K232" s="345"/>
      <c r="L232" s="345"/>
      <c r="M232" s="346"/>
      <c r="N232" s="345"/>
      <c r="O232" s="345"/>
      <c r="P232" s="345"/>
      <c r="Q232" s="360"/>
      <c r="R232" s="345"/>
      <c r="S232" s="345"/>
      <c r="T232" s="345"/>
      <c r="U232" s="345"/>
      <c r="V232" s="345"/>
      <c r="W232" s="345"/>
      <c r="X232" s="345"/>
      <c r="Y232" s="345"/>
      <c r="Z232" s="345"/>
      <c r="AA232" s="345"/>
      <c r="AB232" s="345"/>
      <c r="AC232" s="348">
        <f>ROUND(AC117+AC169+AC184+AC225+AC231,5)</f>
        <v>70509.3</v>
      </c>
      <c r="AD232" s="365">
        <f>SUM(AD114:AD230)</f>
        <v>70509.300000000017</v>
      </c>
    </row>
    <row r="233" spans="1:30" ht="13" thickBot="1" x14ac:dyDescent="0.3">
      <c r="A233" s="345"/>
      <c r="B233" s="345"/>
      <c r="C233" s="345"/>
      <c r="D233" s="345" t="s">
        <v>521</v>
      </c>
      <c r="E233" s="345"/>
      <c r="F233" s="345"/>
      <c r="G233" s="345"/>
      <c r="H233" s="345"/>
      <c r="I233" s="345"/>
      <c r="J233" s="345"/>
      <c r="K233" s="345"/>
      <c r="L233" s="345"/>
      <c r="M233" s="346"/>
      <c r="N233" s="345"/>
      <c r="O233" s="345"/>
      <c r="P233" s="345"/>
      <c r="Q233" s="360"/>
      <c r="R233" s="345"/>
      <c r="S233" s="345"/>
      <c r="T233" s="345"/>
      <c r="U233" s="345"/>
      <c r="V233" s="345"/>
      <c r="W233" s="345"/>
      <c r="X233" s="345"/>
      <c r="Y233" s="345"/>
      <c r="Z233" s="345"/>
      <c r="AA233" s="345"/>
      <c r="AB233" s="345"/>
      <c r="AC233" s="348">
        <f>AC232</f>
        <v>70509.3</v>
      </c>
    </row>
    <row r="234" spans="1:30" ht="13" thickBot="1" x14ac:dyDescent="0.3">
      <c r="A234" s="345"/>
      <c r="B234" s="345"/>
      <c r="C234" s="345" t="s">
        <v>522</v>
      </c>
      <c r="D234" s="345"/>
      <c r="E234" s="345"/>
      <c r="F234" s="345"/>
      <c r="G234" s="345"/>
      <c r="H234" s="345"/>
      <c r="I234" s="345"/>
      <c r="J234" s="345"/>
      <c r="K234" s="345"/>
      <c r="L234" s="345"/>
      <c r="M234" s="346"/>
      <c r="N234" s="345"/>
      <c r="O234" s="345"/>
      <c r="P234" s="345"/>
      <c r="Q234" s="360"/>
      <c r="R234" s="345"/>
      <c r="S234" s="345"/>
      <c r="T234" s="345"/>
      <c r="U234" s="345"/>
      <c r="V234" s="345"/>
      <c r="W234" s="345"/>
      <c r="X234" s="345"/>
      <c r="Y234" s="345"/>
      <c r="Z234" s="345"/>
      <c r="AA234" s="345"/>
      <c r="AB234" s="345"/>
      <c r="AC234" s="348">
        <f>ROUND(AC108-AC233,5)</f>
        <v>9450.7000000000007</v>
      </c>
    </row>
    <row r="235" spans="1:30" ht="13" thickBot="1" x14ac:dyDescent="0.3">
      <c r="A235" s="345"/>
      <c r="B235" s="345" t="s">
        <v>523</v>
      </c>
      <c r="C235" s="345"/>
      <c r="D235" s="345"/>
      <c r="E235" s="345"/>
      <c r="F235" s="345"/>
      <c r="G235" s="345"/>
      <c r="H235" s="345"/>
      <c r="I235" s="345"/>
      <c r="J235" s="345"/>
      <c r="K235" s="345"/>
      <c r="L235" s="345"/>
      <c r="M235" s="346"/>
      <c r="N235" s="345"/>
      <c r="O235" s="345"/>
      <c r="P235" s="345"/>
      <c r="Q235" s="360"/>
      <c r="R235" s="345"/>
      <c r="S235" s="345"/>
      <c r="T235" s="345"/>
      <c r="U235" s="345"/>
      <c r="V235" s="345"/>
      <c r="W235" s="345"/>
      <c r="X235" s="345"/>
      <c r="Y235" s="345"/>
      <c r="Z235" s="345"/>
      <c r="AA235" s="345"/>
      <c r="AB235" s="345"/>
      <c r="AC235" s="348">
        <f>AC234</f>
        <v>9450.7000000000007</v>
      </c>
    </row>
    <row r="236" spans="1:30" ht="13" thickBot="1" x14ac:dyDescent="0.3">
      <c r="A236" s="342" t="s">
        <v>524</v>
      </c>
      <c r="B236" s="342"/>
      <c r="C236" s="342"/>
      <c r="D236" s="342"/>
      <c r="E236" s="342"/>
      <c r="F236" s="342"/>
      <c r="G236" s="342"/>
      <c r="H236" s="342"/>
      <c r="I236" s="342"/>
      <c r="J236" s="342"/>
      <c r="K236" s="342"/>
      <c r="L236" s="342"/>
      <c r="M236" s="343"/>
      <c r="N236" s="342"/>
      <c r="O236" s="342"/>
      <c r="P236" s="342"/>
      <c r="Q236" s="359"/>
      <c r="R236" s="342"/>
      <c r="S236" s="342"/>
      <c r="T236" s="342"/>
      <c r="U236" s="342"/>
      <c r="V236" s="342"/>
      <c r="W236" s="342"/>
      <c r="X236" s="342"/>
      <c r="Y236" s="342"/>
      <c r="Z236" s="342"/>
      <c r="AA236" s="342"/>
      <c r="AB236" s="342"/>
      <c r="AC236" s="366">
        <f>AC235</f>
        <v>9450.7000000000007</v>
      </c>
      <c r="AD236" s="367"/>
    </row>
    <row r="237" spans="1:30" ht="13" thickTop="1"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B3E51CF983ABF49BFA79821B63164F4" ma:contentTypeVersion="2" ma:contentTypeDescription="Create a new document." ma:contentTypeScope="" ma:versionID="3b676b298e91bd1daa274c545a022b1c">
  <xsd:schema xmlns:xsd="http://www.w3.org/2001/XMLSchema" xmlns:xs="http://www.w3.org/2001/XMLSchema" xmlns:p="http://schemas.microsoft.com/office/2006/metadata/properties" xmlns:ns2="f9c669c3-a0e9-4d4c-9298-2f11ac8e4bdf" targetNamespace="http://schemas.microsoft.com/office/2006/metadata/properties" ma:root="true" ma:fieldsID="6318ac65d8ccddbd53664f15e9e9c9d2" ns2:_="">
    <xsd:import namespace="f9c669c3-a0e9-4d4c-9298-2f11ac8e4bd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c669c3-a0e9-4d4c-9298-2f11ac8e4b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DE05CF89-59A3-4064-B5A0-B87B33919D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c669c3-a0e9-4d4c-9298-2f11ac8e4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DE75AFB-E469-4468-BD2C-C07BF55CE7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Instructions</vt:lpstr>
      <vt:lpstr>Summary Page (locked)</vt:lpstr>
      <vt:lpstr>Allocation &amp; Origin (locked)</vt:lpstr>
      <vt:lpstr>Costs Detail</vt:lpstr>
      <vt:lpstr>Explanation of Variances</vt:lpstr>
      <vt:lpstr>Financiers &amp; Gvt Funding</vt:lpstr>
      <vt:lpstr>Actuals May 15</vt:lpstr>
      <vt:lpstr>'Allocation &amp; Origin (locked)'!Print_Area</vt:lpstr>
      <vt:lpstr>'Costs Detail'!Print_Area</vt:lpstr>
      <vt:lpstr>'Explanation of Variances'!Print_Area</vt:lpstr>
      <vt:lpstr>'Summary Page (locked)'!Print_Area</vt:lpstr>
      <vt:lpstr>'Costs Detail'!Print_Titles</vt:lpstr>
      <vt:lpstr>'Summary Page (locked)'!Print_Titles</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Voogt, Patricia (HAL)</cp:lastModifiedBy>
  <cp:lastPrinted>2024-09-17T20:05:34Z</cp:lastPrinted>
  <dcterms:created xsi:type="dcterms:W3CDTF">2002-10-04T15:00:59Z</dcterms:created>
  <dcterms:modified xsi:type="dcterms:W3CDTF">2024-09-18T11:57:26Z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0x010100FB3E51CF983ABF49BFA79821B63164F4</vt:lpwstr>
  </property>
</Properties>
</file>